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athrin.buckesfeld\Desktop\"/>
    </mc:Choice>
  </mc:AlternateContent>
  <xr:revisionPtr revIDLastSave="0" documentId="8_{05C9938F-2513-4903-A991-5AF53BE8D2D9}" xr6:coauthVersionLast="47" xr6:coauthVersionMax="47" xr10:uidLastSave="{00000000-0000-0000-0000-000000000000}"/>
  <workbookProtection workbookAlgorithmName="SHA-512" workbookHashValue="47AL0V2iGE2A6ydJETPgE35Oc3C3JLJWhJMcD1PMjEn4F3EQyQqdrG3+QCvbIMefjFO2aLBzBWnFFIENo3volw==" workbookSaltValue="VkyV4g1mDdF/kYiPeCTI+Q==" workbookSpinCount="100000" lockStructure="1"/>
  <bookViews>
    <workbookView xWindow="2472" yWindow="1680" windowWidth="17316" windowHeight="10188" tabRatio="896" xr2:uid="{00000000-000D-0000-FFFF-FFFF00000000}"/>
  </bookViews>
  <sheets>
    <sheet name="PrüfungAufnahme225" sheetId="30" r:id="rId1"/>
    <sheet name="Übersicht Baustoffe" sheetId="3" r:id="rId2"/>
    <sheet name="Anhang FB 225" sheetId="35" r:id="rId3"/>
    <sheet name="Berechnung 1" sheetId="1" r:id="rId4"/>
    <sheet name="Berechnung 2" sheetId="96" r:id="rId5"/>
    <sheet name="Berechnung 3" sheetId="97" r:id="rId6"/>
    <sheet name="Berechnung 4" sheetId="98" r:id="rId7"/>
    <sheet name="Berechnung 5" sheetId="99" r:id="rId8"/>
  </sheets>
  <definedNames>
    <definedName name="_xlnm.Print_Area" localSheetId="2">'Anhang FB 225'!$A$5:$K$41</definedName>
    <definedName name="_xlnm.Print_Area" localSheetId="3">'Berechnung 1'!$A$1:$M$38</definedName>
    <definedName name="_xlnm.Print_Area" localSheetId="4">'Berechnung 2'!$A$1:$M$38</definedName>
    <definedName name="_xlnm.Print_Area" localSheetId="5">'Berechnung 3'!$A$1:$M$38</definedName>
    <definedName name="_xlnm.Print_Area" localSheetId="6">'Berechnung 4'!$A$1:$M$38</definedName>
    <definedName name="_xlnm.Print_Area" localSheetId="7">'Berechnung 5'!$A$1:$M$38</definedName>
    <definedName name="_xlnm.Print_Area" localSheetId="0">PrüfungAufnahme225!$A$1:$H$254</definedName>
    <definedName name="_xlnm.Print_Area" localSheetId="1">'Übersicht Baustoffe'!$A$1:$W$23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99" l="1"/>
  <c r="B37" i="99"/>
  <c r="B33" i="99"/>
  <c r="H32" i="99"/>
  <c r="J32" i="99" s="1"/>
  <c r="L32" i="99" s="1"/>
  <c r="D32" i="99"/>
  <c r="E32" i="99" s="1"/>
  <c r="C32" i="99"/>
  <c r="H31" i="99"/>
  <c r="J31" i="99" s="1"/>
  <c r="L31" i="99" s="1"/>
  <c r="D31" i="99"/>
  <c r="E31" i="99" s="1"/>
  <c r="C31" i="99"/>
  <c r="J30" i="99"/>
  <c r="L30" i="99" s="1"/>
  <c r="H30" i="99"/>
  <c r="I30" i="99" s="1"/>
  <c r="K30" i="99" s="1"/>
  <c r="D30" i="99"/>
  <c r="E30" i="99" s="1"/>
  <c r="C30" i="99"/>
  <c r="H29" i="99"/>
  <c r="J29" i="99" s="1"/>
  <c r="L29" i="99" s="1"/>
  <c r="D29" i="99"/>
  <c r="E29" i="99" s="1"/>
  <c r="C29" i="99"/>
  <c r="H28" i="99"/>
  <c r="J28" i="99" s="1"/>
  <c r="L28" i="99" s="1"/>
  <c r="D28" i="99"/>
  <c r="E28" i="99" s="1"/>
  <c r="C28" i="99"/>
  <c r="J27" i="99"/>
  <c r="L27" i="99" s="1"/>
  <c r="H27" i="99"/>
  <c r="I27" i="99" s="1"/>
  <c r="K27" i="99" s="1"/>
  <c r="D27" i="99"/>
  <c r="E27" i="99" s="1"/>
  <c r="C27" i="99"/>
  <c r="H26" i="99"/>
  <c r="J26" i="99" s="1"/>
  <c r="L26" i="99" s="1"/>
  <c r="D26" i="99"/>
  <c r="E26" i="99" s="1"/>
  <c r="C26" i="99"/>
  <c r="H25" i="99"/>
  <c r="J25" i="99" s="1"/>
  <c r="L25" i="99" s="1"/>
  <c r="D25" i="99"/>
  <c r="E25" i="99" s="1"/>
  <c r="C25" i="99"/>
  <c r="J24" i="99"/>
  <c r="L24" i="99" s="1"/>
  <c r="H24" i="99"/>
  <c r="I24" i="99" s="1"/>
  <c r="K24" i="99" s="1"/>
  <c r="D24" i="99"/>
  <c r="E24" i="99" s="1"/>
  <c r="C24" i="99"/>
  <c r="H23" i="99"/>
  <c r="J23" i="99" s="1"/>
  <c r="L23" i="99" s="1"/>
  <c r="D23" i="99"/>
  <c r="E23" i="99" s="1"/>
  <c r="C23" i="99"/>
  <c r="H22" i="99"/>
  <c r="J22" i="99" s="1"/>
  <c r="L22" i="99" s="1"/>
  <c r="D22" i="99"/>
  <c r="E22" i="99" s="1"/>
  <c r="C22" i="99"/>
  <c r="J21" i="99"/>
  <c r="L21" i="99" s="1"/>
  <c r="H21" i="99"/>
  <c r="I21" i="99" s="1"/>
  <c r="K21" i="99" s="1"/>
  <c r="D21" i="99"/>
  <c r="E21" i="99" s="1"/>
  <c r="C21" i="99"/>
  <c r="H20" i="99"/>
  <c r="J20" i="99" s="1"/>
  <c r="L20" i="99" s="1"/>
  <c r="D20" i="99"/>
  <c r="E20" i="99" s="1"/>
  <c r="C20" i="99"/>
  <c r="H19" i="99"/>
  <c r="J19" i="99" s="1"/>
  <c r="L19" i="99" s="1"/>
  <c r="D19" i="99"/>
  <c r="E19" i="99" s="1"/>
  <c r="C19" i="99"/>
  <c r="N1" i="99"/>
  <c r="H42" i="98"/>
  <c r="B37" i="98"/>
  <c r="B33" i="98"/>
  <c r="J32" i="98"/>
  <c r="L32" i="98" s="1"/>
  <c r="H32" i="98"/>
  <c r="I32" i="98" s="1"/>
  <c r="K32" i="98" s="1"/>
  <c r="D32" i="98"/>
  <c r="E32" i="98" s="1"/>
  <c r="C32" i="98"/>
  <c r="H31" i="98"/>
  <c r="J31" i="98" s="1"/>
  <c r="L31" i="98" s="1"/>
  <c r="D31" i="98"/>
  <c r="E31" i="98" s="1"/>
  <c r="C31" i="98"/>
  <c r="H30" i="98"/>
  <c r="I30" i="98" s="1"/>
  <c r="K30" i="98" s="1"/>
  <c r="D30" i="98"/>
  <c r="E30" i="98" s="1"/>
  <c r="C30" i="98"/>
  <c r="J29" i="98"/>
  <c r="L29" i="98" s="1"/>
  <c r="H29" i="98"/>
  <c r="I29" i="98" s="1"/>
  <c r="K29" i="98" s="1"/>
  <c r="D29" i="98"/>
  <c r="E29" i="98" s="1"/>
  <c r="C29" i="98"/>
  <c r="H28" i="98"/>
  <c r="J28" i="98" s="1"/>
  <c r="L28" i="98" s="1"/>
  <c r="D28" i="98"/>
  <c r="E28" i="98" s="1"/>
  <c r="C28" i="98"/>
  <c r="H27" i="98"/>
  <c r="I27" i="98" s="1"/>
  <c r="K27" i="98" s="1"/>
  <c r="D27" i="98"/>
  <c r="E27" i="98" s="1"/>
  <c r="C27" i="98"/>
  <c r="J26" i="98"/>
  <c r="L26" i="98" s="1"/>
  <c r="H26" i="98"/>
  <c r="I26" i="98" s="1"/>
  <c r="K26" i="98" s="1"/>
  <c r="D26" i="98"/>
  <c r="E26" i="98" s="1"/>
  <c r="C26" i="98"/>
  <c r="H25" i="98"/>
  <c r="J25" i="98" s="1"/>
  <c r="L25" i="98" s="1"/>
  <c r="D25" i="98"/>
  <c r="E25" i="98" s="1"/>
  <c r="C25" i="98"/>
  <c r="H24" i="98"/>
  <c r="I24" i="98" s="1"/>
  <c r="K24" i="98" s="1"/>
  <c r="D24" i="98"/>
  <c r="E24" i="98" s="1"/>
  <c r="C24" i="98"/>
  <c r="J23" i="98"/>
  <c r="L23" i="98" s="1"/>
  <c r="H23" i="98"/>
  <c r="I23" i="98" s="1"/>
  <c r="K23" i="98" s="1"/>
  <c r="D23" i="98"/>
  <c r="E23" i="98" s="1"/>
  <c r="C23" i="98"/>
  <c r="H22" i="98"/>
  <c r="J22" i="98" s="1"/>
  <c r="L22" i="98" s="1"/>
  <c r="D22" i="98"/>
  <c r="E22" i="98" s="1"/>
  <c r="C22" i="98"/>
  <c r="H21" i="98"/>
  <c r="I21" i="98" s="1"/>
  <c r="K21" i="98" s="1"/>
  <c r="D21" i="98"/>
  <c r="E21" i="98" s="1"/>
  <c r="C21" i="98"/>
  <c r="J20" i="98"/>
  <c r="L20" i="98" s="1"/>
  <c r="H20" i="98"/>
  <c r="I20" i="98" s="1"/>
  <c r="K20" i="98" s="1"/>
  <c r="D20" i="98"/>
  <c r="E20" i="98" s="1"/>
  <c r="C20" i="98"/>
  <c r="H19" i="98"/>
  <c r="J19" i="98" s="1"/>
  <c r="L19" i="98" s="1"/>
  <c r="D19" i="98"/>
  <c r="E19" i="98" s="1"/>
  <c r="C19" i="98"/>
  <c r="N1" i="98"/>
  <c r="H42" i="97"/>
  <c r="B37" i="97"/>
  <c r="B33" i="97"/>
  <c r="H32" i="97"/>
  <c r="I32" i="97" s="1"/>
  <c r="K32" i="97" s="1"/>
  <c r="D32" i="97"/>
  <c r="E32" i="97" s="1"/>
  <c r="C32" i="97"/>
  <c r="H31" i="97"/>
  <c r="I31" i="97" s="1"/>
  <c r="K31" i="97" s="1"/>
  <c r="D31" i="97"/>
  <c r="E31" i="97" s="1"/>
  <c r="C31" i="97"/>
  <c r="H30" i="97"/>
  <c r="I30" i="97" s="1"/>
  <c r="K30" i="97" s="1"/>
  <c r="D30" i="97"/>
  <c r="E30" i="97" s="1"/>
  <c r="C30" i="97"/>
  <c r="H29" i="97"/>
  <c r="J29" i="97" s="1"/>
  <c r="L29" i="97" s="1"/>
  <c r="D29" i="97"/>
  <c r="E29" i="97" s="1"/>
  <c r="C29" i="97"/>
  <c r="H28" i="97"/>
  <c r="I28" i="97" s="1"/>
  <c r="K28" i="97" s="1"/>
  <c r="D28" i="97"/>
  <c r="E28" i="97" s="1"/>
  <c r="C28" i="97"/>
  <c r="H27" i="97"/>
  <c r="I27" i="97" s="1"/>
  <c r="K27" i="97" s="1"/>
  <c r="D27" i="97"/>
  <c r="E27" i="97" s="1"/>
  <c r="C27" i="97"/>
  <c r="H26" i="97"/>
  <c r="J26" i="97" s="1"/>
  <c r="L26" i="97" s="1"/>
  <c r="D26" i="97"/>
  <c r="E26" i="97" s="1"/>
  <c r="C26" i="97"/>
  <c r="J25" i="97"/>
  <c r="L25" i="97" s="1"/>
  <c r="H25" i="97"/>
  <c r="I25" i="97" s="1"/>
  <c r="K25" i="97" s="1"/>
  <c r="D25" i="97"/>
  <c r="E25" i="97" s="1"/>
  <c r="C25" i="97"/>
  <c r="H24" i="97"/>
  <c r="I24" i="97" s="1"/>
  <c r="K24" i="97" s="1"/>
  <c r="D24" i="97"/>
  <c r="E24" i="97" s="1"/>
  <c r="C24" i="97"/>
  <c r="H23" i="97"/>
  <c r="J23" i="97" s="1"/>
  <c r="L23" i="97" s="1"/>
  <c r="D23" i="97"/>
  <c r="E23" i="97" s="1"/>
  <c r="C23" i="97"/>
  <c r="H22" i="97"/>
  <c r="I22" i="97" s="1"/>
  <c r="K22" i="97" s="1"/>
  <c r="D22" i="97"/>
  <c r="E22" i="97" s="1"/>
  <c r="C22" i="97"/>
  <c r="H21" i="97"/>
  <c r="I21" i="97" s="1"/>
  <c r="K21" i="97" s="1"/>
  <c r="D21" i="97"/>
  <c r="E21" i="97" s="1"/>
  <c r="C21" i="97"/>
  <c r="H20" i="97"/>
  <c r="I20" i="97" s="1"/>
  <c r="K20" i="97" s="1"/>
  <c r="D20" i="97"/>
  <c r="E20" i="97" s="1"/>
  <c r="C20" i="97"/>
  <c r="J19" i="97"/>
  <c r="L19" i="97" s="1"/>
  <c r="H19" i="97"/>
  <c r="I19" i="97" s="1"/>
  <c r="K19" i="97" s="1"/>
  <c r="D19" i="97"/>
  <c r="E19" i="97" s="1"/>
  <c r="C19" i="97"/>
  <c r="N1" i="97"/>
  <c r="H42" i="96"/>
  <c r="B37" i="96"/>
  <c r="B33" i="96"/>
  <c r="H32" i="96"/>
  <c r="J32" i="96" s="1"/>
  <c r="L32" i="96" s="1"/>
  <c r="D32" i="96"/>
  <c r="E32" i="96" s="1"/>
  <c r="C32" i="96"/>
  <c r="H31" i="96"/>
  <c r="I31" i="96" s="1"/>
  <c r="K31" i="96" s="1"/>
  <c r="D31" i="96"/>
  <c r="E31" i="96" s="1"/>
  <c r="C31" i="96"/>
  <c r="J30" i="96"/>
  <c r="L30" i="96" s="1"/>
  <c r="H30" i="96"/>
  <c r="I30" i="96" s="1"/>
  <c r="K30" i="96" s="1"/>
  <c r="D30" i="96"/>
  <c r="E30" i="96" s="1"/>
  <c r="C30" i="96"/>
  <c r="H29" i="96"/>
  <c r="J29" i="96" s="1"/>
  <c r="L29" i="96" s="1"/>
  <c r="D29" i="96"/>
  <c r="E29" i="96" s="1"/>
  <c r="C29" i="96"/>
  <c r="H28" i="96"/>
  <c r="I28" i="96" s="1"/>
  <c r="K28" i="96" s="1"/>
  <c r="D28" i="96"/>
  <c r="E28" i="96" s="1"/>
  <c r="C28" i="96"/>
  <c r="J27" i="96"/>
  <c r="L27" i="96" s="1"/>
  <c r="H27" i="96"/>
  <c r="I27" i="96" s="1"/>
  <c r="K27" i="96" s="1"/>
  <c r="D27" i="96"/>
  <c r="E27" i="96" s="1"/>
  <c r="C27" i="96"/>
  <c r="H26" i="96"/>
  <c r="J26" i="96" s="1"/>
  <c r="L26" i="96" s="1"/>
  <c r="D26" i="96"/>
  <c r="E26" i="96" s="1"/>
  <c r="C26" i="96"/>
  <c r="H25" i="96"/>
  <c r="I25" i="96" s="1"/>
  <c r="K25" i="96" s="1"/>
  <c r="D25" i="96"/>
  <c r="E25" i="96" s="1"/>
  <c r="C25" i="96"/>
  <c r="J24" i="96"/>
  <c r="L24" i="96" s="1"/>
  <c r="H24" i="96"/>
  <c r="I24" i="96" s="1"/>
  <c r="K24" i="96" s="1"/>
  <c r="D24" i="96"/>
  <c r="E24" i="96" s="1"/>
  <c r="C24" i="96"/>
  <c r="H23" i="96"/>
  <c r="I23" i="96" s="1"/>
  <c r="K23" i="96" s="1"/>
  <c r="D23" i="96"/>
  <c r="E23" i="96" s="1"/>
  <c r="C23" i="96"/>
  <c r="H22" i="96"/>
  <c r="I22" i="96" s="1"/>
  <c r="K22" i="96" s="1"/>
  <c r="D22" i="96"/>
  <c r="E22" i="96" s="1"/>
  <c r="C22" i="96"/>
  <c r="J21" i="96"/>
  <c r="L21" i="96" s="1"/>
  <c r="H21" i="96"/>
  <c r="I21" i="96" s="1"/>
  <c r="K21" i="96" s="1"/>
  <c r="D21" i="96"/>
  <c r="E21" i="96" s="1"/>
  <c r="C21" i="96"/>
  <c r="H20" i="96"/>
  <c r="J20" i="96" s="1"/>
  <c r="L20" i="96" s="1"/>
  <c r="D20" i="96"/>
  <c r="E20" i="96" s="1"/>
  <c r="C20" i="96"/>
  <c r="H19" i="96"/>
  <c r="I19" i="96" s="1"/>
  <c r="K19" i="96" s="1"/>
  <c r="D19" i="96"/>
  <c r="E19" i="96" s="1"/>
  <c r="C19" i="96"/>
  <c r="N1" i="96"/>
  <c r="G14" i="98"/>
  <c r="G14" i="96"/>
  <c r="G14" i="97"/>
  <c r="J22" i="97" l="1"/>
  <c r="L22" i="97" s="1"/>
  <c r="J31" i="97"/>
  <c r="L31" i="97" s="1"/>
  <c r="J28" i="97"/>
  <c r="L28" i="97" s="1"/>
  <c r="J19" i="96"/>
  <c r="L19" i="96" s="1"/>
  <c r="J22" i="96"/>
  <c r="L22" i="96" s="1"/>
  <c r="J25" i="96"/>
  <c r="L25" i="96" s="1"/>
  <c r="J28" i="96"/>
  <c r="L28" i="96" s="1"/>
  <c r="J31" i="96"/>
  <c r="L31" i="96" s="1"/>
  <c r="I19" i="99"/>
  <c r="K19" i="99" s="1"/>
  <c r="I22" i="99"/>
  <c r="K22" i="99" s="1"/>
  <c r="I25" i="99"/>
  <c r="K25" i="99" s="1"/>
  <c r="I28" i="99"/>
  <c r="K28" i="99" s="1"/>
  <c r="I31" i="99"/>
  <c r="K31" i="99" s="1"/>
  <c r="I20" i="99"/>
  <c r="K20" i="99" s="1"/>
  <c r="I23" i="99"/>
  <c r="K23" i="99" s="1"/>
  <c r="I26" i="99"/>
  <c r="K26" i="99" s="1"/>
  <c r="I29" i="99"/>
  <c r="K29" i="99" s="1"/>
  <c r="I32" i="99"/>
  <c r="K32" i="99" s="1"/>
  <c r="J21" i="98"/>
  <c r="L21" i="98" s="1"/>
  <c r="J24" i="98"/>
  <c r="L24" i="98" s="1"/>
  <c r="J27" i="98"/>
  <c r="L27" i="98" s="1"/>
  <c r="J30" i="98"/>
  <c r="L30" i="98" s="1"/>
  <c r="I19" i="98"/>
  <c r="K19" i="98" s="1"/>
  <c r="I22" i="98"/>
  <c r="K22" i="98" s="1"/>
  <c r="I25" i="98"/>
  <c r="K25" i="98" s="1"/>
  <c r="I28" i="98"/>
  <c r="K28" i="98" s="1"/>
  <c r="I31" i="98"/>
  <c r="K31" i="98" s="1"/>
  <c r="I23" i="97"/>
  <c r="K23" i="97" s="1"/>
  <c r="I26" i="97"/>
  <c r="K26" i="97" s="1"/>
  <c r="I29" i="97"/>
  <c r="K29" i="97" s="1"/>
  <c r="J20" i="97"/>
  <c r="L20" i="97" s="1"/>
  <c r="J32" i="97"/>
  <c r="L32" i="97" s="1"/>
  <c r="J21" i="97"/>
  <c r="L21" i="97" s="1"/>
  <c r="J24" i="97"/>
  <c r="L24" i="97" s="1"/>
  <c r="J27" i="97"/>
  <c r="L27" i="97" s="1"/>
  <c r="J30" i="97"/>
  <c r="L30" i="97" s="1"/>
  <c r="I32" i="96"/>
  <c r="K32" i="96" s="1"/>
  <c r="J23" i="96"/>
  <c r="L23" i="96" s="1"/>
  <c r="I20" i="96"/>
  <c r="K20" i="96" s="1"/>
  <c r="I26" i="96"/>
  <c r="K26" i="96" s="1"/>
  <c r="I29" i="96"/>
  <c r="K29" i="96" s="1"/>
  <c r="F211" i="30"/>
  <c r="I211" i="30"/>
  <c r="I212" i="30"/>
  <c r="I213" i="30"/>
  <c r="I214" i="30" s="1"/>
  <c r="I215" i="30" s="1"/>
  <c r="I216" i="30" s="1"/>
  <c r="I217" i="30" s="1"/>
  <c r="I218" i="30" s="1"/>
  <c r="I219" i="30" s="1"/>
  <c r="I220" i="30" s="1"/>
  <c r="I221" i="30" s="1"/>
  <c r="I222" i="30" s="1"/>
  <c r="I223" i="30" s="1"/>
  <c r="I224" i="30" s="1"/>
  <c r="I225" i="30" s="1"/>
  <c r="I226" i="30" s="1"/>
  <c r="I227" i="30" s="1"/>
  <c r="I228" i="30" s="1"/>
  <c r="I229" i="30" s="1"/>
  <c r="I230" i="30" s="1"/>
  <c r="I231" i="30" s="1"/>
  <c r="I232" i="30" s="1"/>
  <c r="I233" i="30" s="1"/>
  <c r="I234" i="30" s="1"/>
  <c r="I235" i="30" s="1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C244" i="30"/>
  <c r="G244" i="30" s="1"/>
  <c r="E244" i="30"/>
  <c r="D245" i="30" s="1"/>
  <c r="D246" i="30"/>
  <c r="F248" i="30"/>
  <c r="G248" i="30"/>
  <c r="G14" i="99"/>
  <c r="P13" i="3"/>
  <c r="P12" i="3"/>
  <c r="U13" i="3" l="1"/>
  <c r="U12" i="3"/>
  <c r="G242" i="30"/>
  <c r="G245" i="30" s="1"/>
  <c r="G200" i="30"/>
  <c r="G152" i="30"/>
  <c r="G104" i="30"/>
  <c r="P218" i="30"/>
  <c r="P230" i="30"/>
  <c r="Q217" i="30"/>
  <c r="Q229" i="30"/>
  <c r="R231" i="30"/>
  <c r="O218" i="30"/>
  <c r="S239" i="30"/>
  <c r="N236" i="30"/>
  <c r="U236" i="30"/>
  <c r="S232" i="30"/>
  <c r="R226" i="30"/>
  <c r="R233" i="30"/>
  <c r="N223" i="30"/>
  <c r="T221" i="30"/>
  <c r="U218" i="30"/>
  <c r="V236" i="30"/>
  <c r="V227" i="30"/>
  <c r="L228" i="30"/>
  <c r="T228" i="30"/>
  <c r="T240" i="30"/>
  <c r="U227" i="30"/>
  <c r="N228" i="30"/>
  <c r="K239" i="30"/>
  <c r="Q237" i="30"/>
  <c r="V233" i="30"/>
  <c r="N235" i="30"/>
  <c r="M238" i="30"/>
  <c r="Q220" i="30"/>
  <c r="U238" i="30"/>
  <c r="L236" i="30"/>
  <c r="V218" i="30"/>
  <c r="S229" i="30"/>
  <c r="K220" i="30"/>
  <c r="L223" i="30"/>
  <c r="L237" i="30"/>
  <c r="M224" i="30"/>
  <c r="V220" i="30"/>
  <c r="S223" i="30"/>
  <c r="P223" i="30"/>
  <c r="Q218" i="30"/>
  <c r="Q232" i="30"/>
  <c r="O233" i="30"/>
  <c r="R238" i="30"/>
  <c r="T241" i="30"/>
  <c r="N226" i="30"/>
  <c r="K233" i="30"/>
  <c r="Q239" i="30"/>
  <c r="M221" i="30"/>
  <c r="O237" i="30"/>
  <c r="R220" i="30"/>
  <c r="Q219" i="30"/>
  <c r="V238" i="30"/>
  <c r="N237" i="30"/>
  <c r="U239" i="30"/>
  <c r="N231" i="30"/>
  <c r="U222" i="30"/>
  <c r="O221" i="30"/>
  <c r="T218" i="30"/>
  <c r="U217" i="30"/>
  <c r="U229" i="30"/>
  <c r="K219" i="30"/>
  <c r="S236" i="30"/>
  <c r="P221" i="30"/>
  <c r="S240" i="30"/>
  <c r="V226" i="30"/>
  <c r="S230" i="30"/>
  <c r="L239" i="30"/>
  <c r="V224" i="30"/>
  <c r="P225" i="30"/>
  <c r="Q222" i="30"/>
  <c r="O220" i="30"/>
  <c r="U220" i="30"/>
  <c r="Q241" i="30"/>
  <c r="M225" i="30"/>
  <c r="O225" i="30"/>
  <c r="K230" i="30"/>
  <c r="V234" i="30"/>
  <c r="L229" i="30"/>
  <c r="Q234" i="30"/>
  <c r="K241" i="30"/>
  <c r="V231" i="30"/>
  <c r="S225" i="30"/>
  <c r="M231" i="30"/>
  <c r="M234" i="30"/>
  <c r="M239" i="30"/>
  <c r="K224" i="30"/>
  <c r="V235" i="30"/>
  <c r="P220" i="30"/>
  <c r="P232" i="30"/>
  <c r="Q231" i="30"/>
  <c r="M235" i="30"/>
  <c r="O222" i="30"/>
  <c r="N217" i="30"/>
  <c r="U240" i="30"/>
  <c r="U241" i="30"/>
  <c r="T223" i="30"/>
  <c r="O235" i="30"/>
  <c r="T230" i="30"/>
  <c r="N232" i="30"/>
  <c r="M240" i="30"/>
  <c r="V237" i="30"/>
  <c r="O228" i="30"/>
  <c r="L240" i="30"/>
  <c r="R236" i="30"/>
  <c r="L225" i="30"/>
  <c r="M226" i="30"/>
  <c r="S231" i="30"/>
  <c r="R221" i="30"/>
  <c r="T219" i="30"/>
  <c r="N234" i="30"/>
  <c r="L220" i="30"/>
  <c r="R228" i="30"/>
  <c r="T222" i="30"/>
  <c r="L222" i="30"/>
  <c r="M218" i="30"/>
  <c r="P233" i="30"/>
  <c r="U226" i="30"/>
  <c r="M233" i="30"/>
  <c r="S228" i="30"/>
  <c r="P219" i="30"/>
  <c r="N218" i="30"/>
  <c r="N239" i="30"/>
  <c r="P222" i="30"/>
  <c r="P234" i="30"/>
  <c r="Q221" i="30"/>
  <c r="Q233" i="30"/>
  <c r="U237" i="30"/>
  <c r="O226" i="30"/>
  <c r="N221" i="30"/>
  <c r="R241" i="30"/>
  <c r="O239" i="30"/>
  <c r="N241" i="30"/>
  <c r="K228" i="30"/>
  <c r="S241" i="30"/>
  <c r="R237" i="30"/>
  <c r="T227" i="30"/>
  <c r="U228" i="30"/>
  <c r="K217" i="30"/>
  <c r="O219" i="30"/>
  <c r="T220" i="30"/>
  <c r="T232" i="30"/>
  <c r="U219" i="30"/>
  <c r="U231" i="30"/>
  <c r="R235" i="30"/>
  <c r="K223" i="30"/>
  <c r="V217" i="30"/>
  <c r="K236" i="30"/>
  <c r="R222" i="30"/>
  <c r="P227" i="30"/>
  <c r="N219" i="30"/>
  <c r="Q235" i="30"/>
  <c r="M219" i="30"/>
  <c r="S234" i="30"/>
  <c r="V241" i="30"/>
  <c r="V239" i="30"/>
  <c r="L227" i="30"/>
  <c r="L241" i="30"/>
  <c r="M228" i="30"/>
  <c r="V228" i="30"/>
  <c r="R218" i="30"/>
  <c r="P229" i="30"/>
  <c r="Q224" i="30"/>
  <c r="R225" i="30"/>
  <c r="O232" i="30"/>
  <c r="T225" i="30"/>
  <c r="U224" i="30"/>
  <c r="R239" i="30"/>
  <c r="V223" i="30"/>
  <c r="L230" i="30"/>
  <c r="M229" i="30"/>
  <c r="S217" i="30"/>
  <c r="U235" i="30"/>
  <c r="P224" i="30"/>
  <c r="Q223" i="30"/>
  <c r="Q240" i="30"/>
  <c r="O230" i="30"/>
  <c r="S220" i="30"/>
  <c r="L231" i="30"/>
  <c r="O224" i="30"/>
  <c r="T231" i="30"/>
  <c r="K229" i="30"/>
  <c r="U221" i="30"/>
  <c r="N238" i="30"/>
  <c r="K227" i="30"/>
  <c r="O241" i="30"/>
  <c r="P231" i="30"/>
  <c r="K240" i="30"/>
  <c r="L217" i="30"/>
  <c r="V232" i="30"/>
  <c r="R229" i="30"/>
  <c r="K235" i="30"/>
  <c r="M241" i="30"/>
  <c r="Q238" i="30"/>
  <c r="M222" i="30"/>
  <c r="Q230" i="30"/>
  <c r="K225" i="30"/>
  <c r="P236" i="30"/>
  <c r="R219" i="30"/>
  <c r="N225" i="30"/>
  <c r="O217" i="30"/>
  <c r="K234" i="30"/>
  <c r="O223" i="30"/>
  <c r="U232" i="30"/>
  <c r="T234" i="30"/>
  <c r="U233" i="30"/>
  <c r="V221" i="30"/>
  <c r="R230" i="30"/>
  <c r="M223" i="30"/>
  <c r="R224" i="30"/>
  <c r="M230" i="30"/>
  <c r="Q226" i="30"/>
  <c r="T229" i="30"/>
  <c r="L234" i="30"/>
  <c r="L232" i="30"/>
  <c r="O231" i="30"/>
  <c r="N240" i="30"/>
  <c r="M217" i="30"/>
  <c r="P226" i="30"/>
  <c r="P238" i="30"/>
  <c r="Q225" i="30"/>
  <c r="R223" i="30"/>
  <c r="O227" i="30"/>
  <c r="O234" i="30"/>
  <c r="N229" i="30"/>
  <c r="K226" i="30"/>
  <c r="K222" i="30"/>
  <c r="S219" i="30"/>
  <c r="P217" i="30"/>
  <c r="S235" i="30"/>
  <c r="R234" i="30"/>
  <c r="T235" i="30"/>
  <c r="N222" i="30"/>
  <c r="M236" i="30"/>
  <c r="L218" i="30"/>
  <c r="T224" i="30"/>
  <c r="T236" i="30"/>
  <c r="U223" i="30"/>
  <c r="N220" i="30"/>
  <c r="V240" i="30"/>
  <c r="K231" i="30"/>
  <c r="V225" i="30"/>
  <c r="O240" i="30"/>
  <c r="M237" i="30"/>
  <c r="P235" i="30"/>
  <c r="S218" i="30"/>
  <c r="L226" i="30"/>
  <c r="M227" i="30"/>
  <c r="O236" i="30"/>
  <c r="R232" i="30"/>
  <c r="L219" i="30"/>
  <c r="L233" i="30"/>
  <c r="M220" i="30"/>
  <c r="M232" i="30"/>
  <c r="S238" i="30"/>
  <c r="K218" i="30"/>
  <c r="P237" i="30"/>
  <c r="Q228" i="30"/>
  <c r="Q236" i="30"/>
  <c r="N227" i="30"/>
  <c r="T233" i="30"/>
  <c r="U230" i="30"/>
  <c r="K221" i="30"/>
  <c r="K238" i="30"/>
  <c r="L238" i="30"/>
  <c r="V222" i="30"/>
  <c r="S233" i="30"/>
  <c r="S224" i="30"/>
  <c r="P228" i="30"/>
  <c r="P240" i="30"/>
  <c r="Q227" i="30"/>
  <c r="R227" i="30"/>
  <c r="S237" i="30"/>
  <c r="K237" i="30"/>
  <c r="N233" i="30"/>
  <c r="K232" i="30"/>
  <c r="S226" i="30"/>
  <c r="R240" i="30"/>
  <c r="R217" i="30"/>
  <c r="O238" i="30"/>
  <c r="T217" i="30"/>
  <c r="T239" i="30"/>
  <c r="N230" i="30"/>
  <c r="V219" i="30"/>
  <c r="L224" i="30"/>
  <c r="T226" i="30"/>
  <c r="T238" i="30"/>
  <c r="U225" i="30"/>
  <c r="N224" i="30"/>
  <c r="O229" i="30"/>
  <c r="U234" i="30"/>
  <c r="V229" i="30"/>
  <c r="S227" i="30"/>
  <c r="S222" i="30"/>
  <c r="P241" i="30"/>
  <c r="S221" i="30"/>
  <c r="L221" i="30"/>
  <c r="L235" i="30"/>
  <c r="P239" i="30"/>
  <c r="T237" i="30"/>
  <c r="V230" i="30"/>
  <c r="D198" i="30" l="1"/>
  <c r="E196" i="30"/>
  <c r="D197" i="30" s="1"/>
  <c r="C196" i="30"/>
  <c r="G196" i="30" s="1"/>
  <c r="G193" i="30"/>
  <c r="G192" i="30"/>
  <c r="G191" i="30"/>
  <c r="G190" i="30"/>
  <c r="G189" i="30"/>
  <c r="G188" i="30"/>
  <c r="G187" i="30"/>
  <c r="G186" i="30"/>
  <c r="G185" i="30"/>
  <c r="G184" i="30"/>
  <c r="G183" i="30"/>
  <c r="G182" i="30"/>
  <c r="G181" i="30"/>
  <c r="G180" i="30"/>
  <c r="G179" i="30"/>
  <c r="G178" i="30"/>
  <c r="G177" i="30"/>
  <c r="G176" i="30"/>
  <c r="G175" i="30"/>
  <c r="G174" i="30"/>
  <c r="G173" i="30"/>
  <c r="G172" i="30"/>
  <c r="G171" i="30"/>
  <c r="G170" i="30"/>
  <c r="G169" i="30"/>
  <c r="I163" i="30"/>
  <c r="F163" i="30"/>
  <c r="F200" i="30" s="1"/>
  <c r="D150" i="30"/>
  <c r="E148" i="30"/>
  <c r="D149" i="30" s="1"/>
  <c r="C148" i="30"/>
  <c r="G148" i="30" s="1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I115" i="30"/>
  <c r="F115" i="30"/>
  <c r="F152" i="30" s="1"/>
  <c r="D102" i="30"/>
  <c r="E100" i="30"/>
  <c r="D101" i="30" s="1"/>
  <c r="C100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I67" i="30"/>
  <c r="F67" i="30"/>
  <c r="F104" i="30" s="1"/>
  <c r="G73" i="30"/>
  <c r="G121" i="30"/>
  <c r="I164" i="30" l="1"/>
  <c r="G194" i="30"/>
  <c r="G197" i="30" s="1"/>
  <c r="G146" i="30"/>
  <c r="G149" i="30" s="1"/>
  <c r="I116" i="30"/>
  <c r="G100" i="30"/>
  <c r="I68" i="30"/>
  <c r="D54" i="30"/>
  <c r="E52" i="30"/>
  <c r="D53" i="30" s="1"/>
  <c r="I19" i="30"/>
  <c r="S121" i="30"/>
  <c r="P121" i="30"/>
  <c r="Q121" i="30"/>
  <c r="K169" i="30"/>
  <c r="P169" i="30"/>
  <c r="M169" i="30"/>
  <c r="R169" i="30"/>
  <c r="Q169" i="30"/>
  <c r="U169" i="30"/>
  <c r="M121" i="30"/>
  <c r="V121" i="30"/>
  <c r="U121" i="30"/>
  <c r="L121" i="30"/>
  <c r="V169" i="30"/>
  <c r="K121" i="30"/>
  <c r="T169" i="30"/>
  <c r="N121" i="30"/>
  <c r="S169" i="30"/>
  <c r="R121" i="30"/>
  <c r="O169" i="30"/>
  <c r="N169" i="30"/>
  <c r="O121" i="30"/>
  <c r="T121" i="30"/>
  <c r="L169" i="30"/>
  <c r="I165" i="30" l="1"/>
  <c r="I117" i="30"/>
  <c r="I69" i="30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74" i="30"/>
  <c r="K122" i="30"/>
  <c r="S122" i="30"/>
  <c r="S170" i="30"/>
  <c r="V122" i="30"/>
  <c r="P170" i="30"/>
  <c r="K170" i="30"/>
  <c r="P122" i="30"/>
  <c r="R122" i="30"/>
  <c r="M122" i="30"/>
  <c r="T122" i="30"/>
  <c r="L122" i="30"/>
  <c r="O122" i="30"/>
  <c r="Q170" i="30"/>
  <c r="M170" i="30"/>
  <c r="N122" i="30"/>
  <c r="U170" i="30"/>
  <c r="N170" i="30"/>
  <c r="L170" i="30"/>
  <c r="R170" i="30"/>
  <c r="Q122" i="30"/>
  <c r="U122" i="30"/>
  <c r="V170" i="30"/>
  <c r="T170" i="30"/>
  <c r="O170" i="30"/>
  <c r="I166" i="30" l="1"/>
  <c r="I118" i="30"/>
  <c r="G98" i="30"/>
  <c r="G101" i="30" s="1"/>
  <c r="I70" i="30"/>
  <c r="D19" i="1"/>
  <c r="E19" i="1" s="1"/>
  <c r="D20" i="1"/>
  <c r="E20" i="1" s="1"/>
  <c r="D21" i="1"/>
  <c r="E21" i="1" s="1"/>
  <c r="D22" i="1"/>
  <c r="E22" i="1" s="1"/>
  <c r="D23" i="1"/>
  <c r="E23" i="1"/>
  <c r="D24" i="1"/>
  <c r="E24" i="1" s="1"/>
  <c r="D25" i="1"/>
  <c r="E25" i="1" s="1"/>
  <c r="D26" i="1"/>
  <c r="E26" i="1"/>
  <c r="D27" i="1"/>
  <c r="E27" i="1" s="1"/>
  <c r="D28" i="1"/>
  <c r="E28" i="1" s="1"/>
  <c r="D29" i="1"/>
  <c r="E29" i="1"/>
  <c r="D30" i="1"/>
  <c r="E30" i="1" s="1"/>
  <c r="D31" i="1"/>
  <c r="E31" i="1" s="1"/>
  <c r="D32" i="1"/>
  <c r="E32" i="1"/>
  <c r="O73" i="30"/>
  <c r="P74" i="30"/>
  <c r="Q74" i="30"/>
  <c r="O123" i="30"/>
  <c r="V73" i="30"/>
  <c r="K73" i="30"/>
  <c r="N74" i="30"/>
  <c r="Q171" i="30"/>
  <c r="R75" i="30"/>
  <c r="L75" i="30"/>
  <c r="L73" i="30"/>
  <c r="K74" i="30"/>
  <c r="T171" i="30"/>
  <c r="V123" i="30"/>
  <c r="M75" i="30"/>
  <c r="T75" i="30"/>
  <c r="R123" i="30"/>
  <c r="U123" i="30"/>
  <c r="R73" i="30"/>
  <c r="Q123" i="30"/>
  <c r="P73" i="30"/>
  <c r="Q75" i="30"/>
  <c r="R171" i="30"/>
  <c r="N73" i="30"/>
  <c r="N123" i="30"/>
  <c r="T74" i="30"/>
  <c r="L123" i="30"/>
  <c r="M73" i="30"/>
  <c r="P123" i="30"/>
  <c r="S75" i="30"/>
  <c r="O171" i="30"/>
  <c r="S123" i="30"/>
  <c r="U75" i="30"/>
  <c r="M74" i="30"/>
  <c r="L74" i="30"/>
  <c r="V75" i="30"/>
  <c r="V74" i="30"/>
  <c r="U171" i="30"/>
  <c r="U73" i="30"/>
  <c r="S74" i="30"/>
  <c r="S73" i="30"/>
  <c r="K123" i="30"/>
  <c r="M123" i="30"/>
  <c r="P171" i="30"/>
  <c r="U74" i="30"/>
  <c r="L171" i="30"/>
  <c r="R74" i="30"/>
  <c r="O74" i="30"/>
  <c r="K75" i="30"/>
  <c r="Q73" i="30"/>
  <c r="N75" i="30"/>
  <c r="N171" i="30"/>
  <c r="V171" i="30"/>
  <c r="T73" i="30"/>
  <c r="P75" i="30"/>
  <c r="K171" i="30"/>
  <c r="S171" i="30"/>
  <c r="T123" i="30"/>
  <c r="O75" i="30"/>
  <c r="M171" i="30"/>
  <c r="I167" i="30" l="1"/>
  <c r="I119" i="30"/>
  <c r="I71" i="30"/>
  <c r="C52" i="30"/>
  <c r="G52" i="30" s="1"/>
  <c r="T172" i="30"/>
  <c r="M124" i="30"/>
  <c r="O76" i="30"/>
  <c r="P76" i="30"/>
  <c r="U124" i="30"/>
  <c r="V124" i="30"/>
  <c r="K124" i="30"/>
  <c r="N172" i="30"/>
  <c r="P124" i="30"/>
  <c r="O172" i="30"/>
  <c r="R124" i="30"/>
  <c r="R76" i="30"/>
  <c r="L124" i="30"/>
  <c r="Q76" i="30"/>
  <c r="N124" i="30"/>
  <c r="Q124" i="30"/>
  <c r="K172" i="30"/>
  <c r="U76" i="30"/>
  <c r="K76" i="30"/>
  <c r="L76" i="30"/>
  <c r="T124" i="30"/>
  <c r="V76" i="30"/>
  <c r="R172" i="30"/>
  <c r="Q172" i="30"/>
  <c r="O124" i="30"/>
  <c r="S172" i="30"/>
  <c r="P172" i="30"/>
  <c r="M172" i="30"/>
  <c r="M76" i="30"/>
  <c r="N76" i="30"/>
  <c r="U172" i="30"/>
  <c r="V172" i="30"/>
  <c r="S124" i="30"/>
  <c r="T76" i="30"/>
  <c r="S76" i="30"/>
  <c r="L172" i="30"/>
  <c r="I168" i="30" l="1"/>
  <c r="I120" i="30"/>
  <c r="I72" i="30"/>
  <c r="Q173" i="30"/>
  <c r="P173" i="30"/>
  <c r="R77" i="30"/>
  <c r="S173" i="30"/>
  <c r="N173" i="30"/>
  <c r="U77" i="30"/>
  <c r="N77" i="30"/>
  <c r="T77" i="30"/>
  <c r="O77" i="30"/>
  <c r="L77" i="30"/>
  <c r="T173" i="30"/>
  <c r="O173" i="30"/>
  <c r="M77" i="30"/>
  <c r="V77" i="30"/>
  <c r="U173" i="30"/>
  <c r="M125" i="30"/>
  <c r="T125" i="30"/>
  <c r="R125" i="30"/>
  <c r="S125" i="30"/>
  <c r="V173" i="30"/>
  <c r="K173" i="30"/>
  <c r="V125" i="30"/>
  <c r="K125" i="30"/>
  <c r="O125" i="30"/>
  <c r="S77" i="30"/>
  <c r="R173" i="30"/>
  <c r="L173" i="30"/>
  <c r="L125" i="30"/>
  <c r="P125" i="30"/>
  <c r="N125" i="30"/>
  <c r="U125" i="30"/>
  <c r="K77" i="30"/>
  <c r="Q125" i="30"/>
  <c r="M173" i="30"/>
  <c r="Q77" i="30"/>
  <c r="P77" i="30"/>
  <c r="I169" i="30" l="1"/>
  <c r="I121" i="30"/>
  <c r="I73" i="30"/>
  <c r="K78" i="30"/>
  <c r="U174" i="30"/>
  <c r="R78" i="30"/>
  <c r="L78" i="30"/>
  <c r="P14" i="3"/>
  <c r="N78" i="30"/>
  <c r="V78" i="30"/>
  <c r="U126" i="30"/>
  <c r="P126" i="30"/>
  <c r="S78" i="30"/>
  <c r="S174" i="30"/>
  <c r="S126" i="30"/>
  <c r="N126" i="30"/>
  <c r="M78" i="30"/>
  <c r="P78" i="30"/>
  <c r="R174" i="30"/>
  <c r="L126" i="30"/>
  <c r="P11" i="3"/>
  <c r="R126" i="30"/>
  <c r="M174" i="30"/>
  <c r="T78" i="30"/>
  <c r="K174" i="30"/>
  <c r="N174" i="30"/>
  <c r="Q174" i="30"/>
  <c r="Q126" i="30"/>
  <c r="T126" i="30"/>
  <c r="T174" i="30"/>
  <c r="O174" i="30"/>
  <c r="O78" i="30"/>
  <c r="Q78" i="30"/>
  <c r="K126" i="30"/>
  <c r="P174" i="30"/>
  <c r="V174" i="30"/>
  <c r="V126" i="30"/>
  <c r="M126" i="30"/>
  <c r="L174" i="30"/>
  <c r="U78" i="30"/>
  <c r="O126" i="30"/>
  <c r="U14" i="3" l="1"/>
  <c r="I170" i="30"/>
  <c r="I122" i="30"/>
  <c r="I74" i="30"/>
  <c r="I20" i="30"/>
  <c r="F19" i="30"/>
  <c r="F56" i="30" s="1"/>
  <c r="R175" i="30"/>
  <c r="V79" i="30"/>
  <c r="O127" i="30"/>
  <c r="T79" i="30"/>
  <c r="Q127" i="30"/>
  <c r="M127" i="30"/>
  <c r="N175" i="30"/>
  <c r="R127" i="30"/>
  <c r="K175" i="30"/>
  <c r="S175" i="30"/>
  <c r="V175" i="30"/>
  <c r="G25" i="30"/>
  <c r="V127" i="30"/>
  <c r="N79" i="30"/>
  <c r="T175" i="30"/>
  <c r="U79" i="30"/>
  <c r="M79" i="30"/>
  <c r="R79" i="30"/>
  <c r="S127" i="30"/>
  <c r="L175" i="30"/>
  <c r="O175" i="30"/>
  <c r="M175" i="30"/>
  <c r="K127" i="30"/>
  <c r="T127" i="30"/>
  <c r="P79" i="30"/>
  <c r="U175" i="30"/>
  <c r="U127" i="30"/>
  <c r="P175" i="30"/>
  <c r="Q79" i="30"/>
  <c r="N127" i="30"/>
  <c r="L127" i="30"/>
  <c r="K79" i="30"/>
  <c r="S79" i="30"/>
  <c r="O79" i="30"/>
  <c r="L79" i="30"/>
  <c r="Q175" i="30"/>
  <c r="P127" i="30"/>
  <c r="G26" i="30"/>
  <c r="I171" i="30" l="1"/>
  <c r="I123" i="30"/>
  <c r="I75" i="30"/>
  <c r="I21" i="30"/>
  <c r="I22" i="30" s="1"/>
  <c r="I23" i="30" s="1"/>
  <c r="I24" i="30" s="1"/>
  <c r="I25" i="30" s="1"/>
  <c r="I26" i="30" s="1"/>
  <c r="I27" i="30" s="1"/>
  <c r="I28" i="30" s="1"/>
  <c r="I29" i="30" s="1"/>
  <c r="I30" i="30" s="1"/>
  <c r="I31" i="30" s="1"/>
  <c r="I32" i="30" s="1"/>
  <c r="I33" i="30" s="1"/>
  <c r="I34" i="30" s="1"/>
  <c r="I35" i="30" s="1"/>
  <c r="I36" i="30" s="1"/>
  <c r="I37" i="30" s="1"/>
  <c r="I38" i="30" s="1"/>
  <c r="I39" i="30" s="1"/>
  <c r="I40" i="30" s="1"/>
  <c r="I41" i="30" s="1"/>
  <c r="I42" i="30" s="1"/>
  <c r="I43" i="30" s="1"/>
  <c r="G12" i="35"/>
  <c r="U80" i="30"/>
  <c r="Q128" i="30"/>
  <c r="Q176" i="30"/>
  <c r="V80" i="30"/>
  <c r="M80" i="30"/>
  <c r="U176" i="30"/>
  <c r="R176" i="30"/>
  <c r="M176" i="30"/>
  <c r="R128" i="30"/>
  <c r="K128" i="30"/>
  <c r="R80" i="30"/>
  <c r="S80" i="30"/>
  <c r="K80" i="30"/>
  <c r="M128" i="30"/>
  <c r="N80" i="30"/>
  <c r="Q80" i="30"/>
  <c r="L176" i="30"/>
  <c r="K176" i="30"/>
  <c r="S128" i="30"/>
  <c r="T128" i="30"/>
  <c r="T80" i="30"/>
  <c r="L80" i="30"/>
  <c r="P176" i="30"/>
  <c r="V128" i="30"/>
  <c r="N128" i="30"/>
  <c r="O176" i="30"/>
  <c r="N176" i="30"/>
  <c r="U128" i="30"/>
  <c r="T176" i="30"/>
  <c r="S176" i="30"/>
  <c r="P128" i="30"/>
  <c r="O128" i="30"/>
  <c r="O80" i="30"/>
  <c r="P80" i="30"/>
  <c r="V176" i="30"/>
  <c r="L128" i="30"/>
  <c r="I172" i="30" l="1"/>
  <c r="I124" i="30"/>
  <c r="I76" i="30"/>
  <c r="H19" i="1"/>
  <c r="I19" i="1" s="1"/>
  <c r="K19" i="1" s="1"/>
  <c r="H20" i="1"/>
  <c r="J20" i="1" s="1"/>
  <c r="L20" i="1" s="1"/>
  <c r="I20" i="1"/>
  <c r="K20" i="1" s="1"/>
  <c r="H21" i="1"/>
  <c r="I21" i="1" s="1"/>
  <c r="K21" i="1" s="1"/>
  <c r="J21" i="1"/>
  <c r="L21" i="1" s="1"/>
  <c r="H22" i="1"/>
  <c r="I22" i="1" s="1"/>
  <c r="K22" i="1" s="1"/>
  <c r="J22" i="1"/>
  <c r="L22" i="1" s="1"/>
  <c r="H23" i="1"/>
  <c r="I23" i="1" s="1"/>
  <c r="K23" i="1" s="1"/>
  <c r="H24" i="1"/>
  <c r="I24" i="1" s="1"/>
  <c r="K24" i="1" s="1"/>
  <c r="H25" i="1"/>
  <c r="I25" i="1" s="1"/>
  <c r="K25" i="1" s="1"/>
  <c r="H26" i="1"/>
  <c r="J26" i="1" s="1"/>
  <c r="L26" i="1" s="1"/>
  <c r="H27" i="1"/>
  <c r="I27" i="1" s="1"/>
  <c r="K27" i="1" s="1"/>
  <c r="J27" i="1"/>
  <c r="L27" i="1" s="1"/>
  <c r="H28" i="1"/>
  <c r="I28" i="1" s="1"/>
  <c r="K28" i="1" s="1"/>
  <c r="J28" i="1"/>
  <c r="L28" i="1" s="1"/>
  <c r="H29" i="1"/>
  <c r="J29" i="1" s="1"/>
  <c r="L29" i="1" s="1"/>
  <c r="H30" i="1"/>
  <c r="I30" i="1" s="1"/>
  <c r="K30" i="1" s="1"/>
  <c r="J30" i="1"/>
  <c r="L30" i="1" s="1"/>
  <c r="H31" i="1"/>
  <c r="I31" i="1" s="1"/>
  <c r="K31" i="1" s="1"/>
  <c r="H32" i="1"/>
  <c r="J32" i="1" s="1"/>
  <c r="L32" i="1" s="1"/>
  <c r="I32" i="1"/>
  <c r="K32" i="1" s="1"/>
  <c r="N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G56" i="30"/>
  <c r="P177" i="30"/>
  <c r="S177" i="30"/>
  <c r="M81" i="30"/>
  <c r="U129" i="30"/>
  <c r="S81" i="30"/>
  <c r="M177" i="30"/>
  <c r="V81" i="30"/>
  <c r="V177" i="30"/>
  <c r="Q177" i="30"/>
  <c r="T129" i="30"/>
  <c r="N129" i="30"/>
  <c r="K177" i="30"/>
  <c r="U177" i="30"/>
  <c r="G14" i="1"/>
  <c r="K81" i="30"/>
  <c r="Q129" i="30"/>
  <c r="N81" i="30"/>
  <c r="T177" i="30"/>
  <c r="M129" i="30"/>
  <c r="O177" i="30"/>
  <c r="Q81" i="30"/>
  <c r="U81" i="30"/>
  <c r="R81" i="30"/>
  <c r="L129" i="30"/>
  <c r="N177" i="30"/>
  <c r="L81" i="30"/>
  <c r="O129" i="30"/>
  <c r="L177" i="30"/>
  <c r="P129" i="30"/>
  <c r="V129" i="30"/>
  <c r="T81" i="30"/>
  <c r="R177" i="30"/>
  <c r="O81" i="30"/>
  <c r="K129" i="30"/>
  <c r="P81" i="30"/>
  <c r="R129" i="30"/>
  <c r="S129" i="30"/>
  <c r="J24" i="1" l="1"/>
  <c r="L24" i="1" s="1"/>
  <c r="I173" i="30"/>
  <c r="I125" i="30"/>
  <c r="I77" i="30"/>
  <c r="I29" i="1"/>
  <c r="K29" i="1" s="1"/>
  <c r="I26" i="1"/>
  <c r="K26" i="1" s="1"/>
  <c r="U11" i="3"/>
  <c r="J23" i="1"/>
  <c r="L23" i="1" s="1"/>
  <c r="J31" i="1"/>
  <c r="L31" i="1" s="1"/>
  <c r="J19" i="1"/>
  <c r="L19" i="1" s="1"/>
  <c r="J25" i="1"/>
  <c r="L25" i="1" s="1"/>
  <c r="E8" i="35"/>
  <c r="M82" i="30"/>
  <c r="T82" i="30"/>
  <c r="M178" i="30"/>
  <c r="Q178" i="30"/>
  <c r="M130" i="30"/>
  <c r="S82" i="30"/>
  <c r="K178" i="30"/>
  <c r="Q82" i="30"/>
  <c r="N178" i="30"/>
  <c r="P82" i="30"/>
  <c r="R130" i="30"/>
  <c r="L178" i="30"/>
  <c r="U178" i="30"/>
  <c r="T130" i="30"/>
  <c r="N82" i="30"/>
  <c r="L82" i="30"/>
  <c r="R82" i="30"/>
  <c r="P178" i="30"/>
  <c r="U82" i="30"/>
  <c r="K82" i="30"/>
  <c r="O178" i="30"/>
  <c r="Q130" i="30"/>
  <c r="S178" i="30"/>
  <c r="S130" i="30"/>
  <c r="O130" i="30"/>
  <c r="U130" i="30"/>
  <c r="K130" i="30"/>
  <c r="T178" i="30"/>
  <c r="V130" i="30"/>
  <c r="O82" i="30"/>
  <c r="N130" i="30"/>
  <c r="P130" i="30"/>
  <c r="V178" i="30"/>
  <c r="R178" i="30"/>
  <c r="L130" i="30"/>
  <c r="V82" i="30"/>
  <c r="I174" i="30" l="1"/>
  <c r="I126" i="30"/>
  <c r="I78" i="30"/>
  <c r="H42" i="1"/>
  <c r="F28" i="3"/>
  <c r="R131" i="30"/>
  <c r="M83" i="30"/>
  <c r="N83" i="30"/>
  <c r="O83" i="30"/>
  <c r="L179" i="30"/>
  <c r="P131" i="30"/>
  <c r="V83" i="30"/>
  <c r="L83" i="30"/>
  <c r="Q131" i="30"/>
  <c r="N131" i="30"/>
  <c r="S83" i="30"/>
  <c r="K83" i="30"/>
  <c r="R179" i="30"/>
  <c r="U131" i="30"/>
  <c r="T179" i="30"/>
  <c r="N179" i="30"/>
  <c r="O179" i="30"/>
  <c r="U179" i="30"/>
  <c r="Q179" i="30"/>
  <c r="L131" i="30"/>
  <c r="O131" i="30"/>
  <c r="Q83" i="30"/>
  <c r="V131" i="30"/>
  <c r="S131" i="30"/>
  <c r="M131" i="30"/>
  <c r="K179" i="30"/>
  <c r="M179" i="30"/>
  <c r="T131" i="30"/>
  <c r="P83" i="30"/>
  <c r="V179" i="30"/>
  <c r="P179" i="30"/>
  <c r="R83" i="30"/>
  <c r="S179" i="30"/>
  <c r="T83" i="30"/>
  <c r="U83" i="30"/>
  <c r="K131" i="30"/>
  <c r="I175" i="30" l="1"/>
  <c r="I127" i="30"/>
  <c r="I79" i="30"/>
  <c r="G11" i="35"/>
  <c r="O84" i="30"/>
  <c r="R84" i="30"/>
  <c r="L84" i="30"/>
  <c r="K180" i="30"/>
  <c r="N84" i="30"/>
  <c r="T132" i="30"/>
  <c r="L132" i="30"/>
  <c r="K84" i="30"/>
  <c r="V132" i="30"/>
  <c r="M180" i="30"/>
  <c r="N132" i="30"/>
  <c r="U84" i="30"/>
  <c r="V84" i="30"/>
  <c r="Q132" i="30"/>
  <c r="V180" i="30"/>
  <c r="S84" i="30"/>
  <c r="M84" i="30"/>
  <c r="Q180" i="30"/>
  <c r="P180" i="30"/>
  <c r="U132" i="30"/>
  <c r="P84" i="30"/>
  <c r="O180" i="30"/>
  <c r="K132" i="30"/>
  <c r="Q84" i="30"/>
  <c r="N180" i="30"/>
  <c r="S132" i="30"/>
  <c r="S180" i="30"/>
  <c r="T84" i="30"/>
  <c r="P132" i="30"/>
  <c r="T180" i="30"/>
  <c r="R132" i="30"/>
  <c r="U180" i="30"/>
  <c r="O132" i="30"/>
  <c r="L180" i="30"/>
  <c r="R180" i="30"/>
  <c r="M132" i="30"/>
  <c r="I176" i="30" l="1"/>
  <c r="I128" i="30"/>
  <c r="I80" i="30"/>
  <c r="B33" i="1"/>
  <c r="L133" i="30"/>
  <c r="P181" i="30"/>
  <c r="L181" i="30"/>
  <c r="L85" i="30"/>
  <c r="K181" i="30"/>
  <c r="V181" i="30"/>
  <c r="N133" i="30"/>
  <c r="T133" i="30"/>
  <c r="P10" i="3"/>
  <c r="Q133" i="30"/>
  <c r="Q181" i="30"/>
  <c r="T85" i="30"/>
  <c r="V85" i="30"/>
  <c r="R133" i="30"/>
  <c r="O181" i="30"/>
  <c r="P133" i="30"/>
  <c r="M181" i="30"/>
  <c r="V133" i="30"/>
  <c r="M133" i="30"/>
  <c r="K133" i="30"/>
  <c r="S181" i="30"/>
  <c r="P85" i="30"/>
  <c r="O85" i="30"/>
  <c r="U133" i="30"/>
  <c r="K85" i="30"/>
  <c r="R181" i="30"/>
  <c r="N181" i="30"/>
  <c r="S133" i="30"/>
  <c r="T181" i="30"/>
  <c r="S85" i="30"/>
  <c r="R85" i="30"/>
  <c r="Q85" i="30"/>
  <c r="U85" i="30"/>
  <c r="U181" i="30"/>
  <c r="N85" i="30"/>
  <c r="O133" i="30"/>
  <c r="M85" i="30"/>
  <c r="I177" i="30" l="1"/>
  <c r="I129" i="30"/>
  <c r="I81" i="30"/>
  <c r="U10" i="3"/>
  <c r="G28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S134" i="30"/>
  <c r="L134" i="30"/>
  <c r="S86" i="30"/>
  <c r="N86" i="30"/>
  <c r="M182" i="30"/>
  <c r="K134" i="30"/>
  <c r="P134" i="30"/>
  <c r="T134" i="30"/>
  <c r="Q182" i="30"/>
  <c r="P182" i="30"/>
  <c r="L182" i="30"/>
  <c r="V86" i="30"/>
  <c r="R182" i="30"/>
  <c r="R134" i="30"/>
  <c r="V134" i="30"/>
  <c r="O182" i="30"/>
  <c r="U86" i="30"/>
  <c r="Q134" i="30"/>
  <c r="N134" i="30"/>
  <c r="S182" i="30"/>
  <c r="R86" i="30"/>
  <c r="T182" i="30"/>
  <c r="L86" i="30"/>
  <c r="M134" i="30"/>
  <c r="K86" i="30"/>
  <c r="N182" i="30"/>
  <c r="M86" i="30"/>
  <c r="O134" i="30"/>
  <c r="U134" i="30"/>
  <c r="P86" i="30"/>
  <c r="V182" i="30"/>
  <c r="O86" i="30"/>
  <c r="U182" i="30"/>
  <c r="T86" i="30"/>
  <c r="Q86" i="30"/>
  <c r="K182" i="30"/>
  <c r="I178" i="30" l="1"/>
  <c r="I130" i="30"/>
  <c r="I82" i="30"/>
  <c r="U15" i="3"/>
  <c r="G27" i="30"/>
  <c r="G29" i="30"/>
  <c r="U135" i="30"/>
  <c r="R87" i="30"/>
  <c r="T87" i="30"/>
  <c r="L135" i="30"/>
  <c r="N87" i="30"/>
  <c r="K135" i="30"/>
  <c r="S87" i="30"/>
  <c r="L183" i="30"/>
  <c r="V87" i="30"/>
  <c r="N135" i="30"/>
  <c r="K183" i="30"/>
  <c r="Q135" i="30"/>
  <c r="R135" i="30"/>
  <c r="M87" i="30"/>
  <c r="M135" i="30"/>
  <c r="S183" i="30"/>
  <c r="O87" i="30"/>
  <c r="R183" i="30"/>
  <c r="L87" i="30"/>
  <c r="Q183" i="30"/>
  <c r="K87" i="30"/>
  <c r="U183" i="30"/>
  <c r="O183" i="30"/>
  <c r="U87" i="30"/>
  <c r="P183" i="30"/>
  <c r="T135" i="30"/>
  <c r="V135" i="30"/>
  <c r="Q87" i="30"/>
  <c r="P87" i="30"/>
  <c r="V183" i="30"/>
  <c r="N183" i="30"/>
  <c r="P135" i="30"/>
  <c r="M183" i="30"/>
  <c r="O135" i="30"/>
  <c r="S135" i="30"/>
  <c r="T183" i="30"/>
  <c r="I179" i="30" l="1"/>
  <c r="I131" i="30"/>
  <c r="I83" i="30"/>
  <c r="U136" i="30"/>
  <c r="O184" i="30"/>
  <c r="M184" i="30"/>
  <c r="U184" i="30"/>
  <c r="N136" i="30"/>
  <c r="P88" i="30"/>
  <c r="L184" i="30"/>
  <c r="S88" i="30"/>
  <c r="P136" i="30"/>
  <c r="V136" i="30"/>
  <c r="Q88" i="30"/>
  <c r="V88" i="30"/>
  <c r="L136" i="30"/>
  <c r="K136" i="30"/>
  <c r="V184" i="30"/>
  <c r="N184" i="30"/>
  <c r="R184" i="30"/>
  <c r="K184" i="30"/>
  <c r="L88" i="30"/>
  <c r="P184" i="30"/>
  <c r="O88" i="30"/>
  <c r="U88" i="30"/>
  <c r="S136" i="30"/>
  <c r="M136" i="30"/>
  <c r="N88" i="30"/>
  <c r="R136" i="30"/>
  <c r="T136" i="30"/>
  <c r="R88" i="30"/>
  <c r="Q136" i="30"/>
  <c r="M88" i="30"/>
  <c r="Q184" i="30"/>
  <c r="K88" i="30"/>
  <c r="S184" i="30"/>
  <c r="O136" i="30"/>
  <c r="T184" i="30"/>
  <c r="T88" i="30"/>
  <c r="I180" i="30" l="1"/>
  <c r="I132" i="30"/>
  <c r="I84" i="30"/>
  <c r="G50" i="30"/>
  <c r="G53" i="30" s="1"/>
  <c r="V19" i="3"/>
  <c r="R137" i="30"/>
  <c r="P137" i="30"/>
  <c r="T89" i="30"/>
  <c r="P185" i="30"/>
  <c r="V185" i="30"/>
  <c r="U137" i="30"/>
  <c r="S89" i="30"/>
  <c r="U89" i="30"/>
  <c r="V137" i="30"/>
  <c r="T185" i="30"/>
  <c r="L89" i="30"/>
  <c r="N89" i="30"/>
  <c r="O137" i="30"/>
  <c r="M89" i="30"/>
  <c r="O185" i="30"/>
  <c r="M185" i="30"/>
  <c r="L185" i="30"/>
  <c r="R185" i="30"/>
  <c r="T137" i="30"/>
  <c r="N137" i="30"/>
  <c r="V89" i="30"/>
  <c r="S185" i="30"/>
  <c r="K137" i="30"/>
  <c r="U185" i="30"/>
  <c r="R89" i="30"/>
  <c r="O89" i="30"/>
  <c r="S137" i="30"/>
  <c r="P89" i="30"/>
  <c r="Q89" i="30"/>
  <c r="Q137" i="30"/>
  <c r="L137" i="30"/>
  <c r="N185" i="30"/>
  <c r="K89" i="30"/>
  <c r="Q185" i="30"/>
  <c r="M137" i="30"/>
  <c r="K185" i="30"/>
  <c r="I181" i="30" l="1"/>
  <c r="I133" i="30"/>
  <c r="I85" i="30"/>
  <c r="V186" i="30"/>
  <c r="U138" i="30"/>
  <c r="S186" i="30"/>
  <c r="M138" i="30"/>
  <c r="Q186" i="30"/>
  <c r="O138" i="30"/>
  <c r="O186" i="30"/>
  <c r="L138" i="30"/>
  <c r="U186" i="30"/>
  <c r="K138" i="30"/>
  <c r="U90" i="30"/>
  <c r="P138" i="30"/>
  <c r="N186" i="30"/>
  <c r="Q138" i="30"/>
  <c r="K186" i="30"/>
  <c r="T186" i="30"/>
  <c r="O90" i="30"/>
  <c r="R186" i="30"/>
  <c r="N138" i="30"/>
  <c r="S90" i="30"/>
  <c r="Q90" i="30"/>
  <c r="K90" i="30"/>
  <c r="S138" i="30"/>
  <c r="T138" i="30"/>
  <c r="R138" i="30"/>
  <c r="T90" i="30"/>
  <c r="M90" i="30"/>
  <c r="V138" i="30"/>
  <c r="P186" i="30"/>
  <c r="M186" i="30"/>
  <c r="V90" i="30"/>
  <c r="L186" i="30"/>
  <c r="N90" i="30"/>
  <c r="L90" i="30"/>
  <c r="P90" i="30"/>
  <c r="R90" i="30"/>
  <c r="I182" i="30" l="1"/>
  <c r="I134" i="30"/>
  <c r="I86" i="30"/>
  <c r="U91" i="30"/>
  <c r="K91" i="30"/>
  <c r="Q91" i="30"/>
  <c r="L139" i="30"/>
  <c r="L187" i="30"/>
  <c r="P139" i="30"/>
  <c r="T91" i="30"/>
  <c r="S187" i="30"/>
  <c r="O187" i="30"/>
  <c r="T187" i="30"/>
  <c r="K187" i="30"/>
  <c r="L91" i="30"/>
  <c r="R187" i="30"/>
  <c r="M139" i="30"/>
  <c r="N139" i="30"/>
  <c r="M91" i="30"/>
  <c r="Q139" i="30"/>
  <c r="T139" i="30"/>
  <c r="V187" i="30"/>
  <c r="U139" i="30"/>
  <c r="S139" i="30"/>
  <c r="Q187" i="30"/>
  <c r="P91" i="30"/>
  <c r="M187" i="30"/>
  <c r="N91" i="30"/>
  <c r="O91" i="30"/>
  <c r="U187" i="30"/>
  <c r="K139" i="30"/>
  <c r="V139" i="30"/>
  <c r="V91" i="30"/>
  <c r="R139" i="30"/>
  <c r="N187" i="30"/>
  <c r="S91" i="30"/>
  <c r="P187" i="30"/>
  <c r="R91" i="30"/>
  <c r="O139" i="30"/>
  <c r="I183" i="30" l="1"/>
  <c r="I135" i="30"/>
  <c r="I87" i="30"/>
  <c r="I184" i="30" l="1"/>
  <c r="I136" i="30"/>
  <c r="I88" i="30"/>
  <c r="I185" i="30" l="1"/>
  <c r="I137" i="30"/>
  <c r="I89" i="30"/>
  <c r="O44" i="30"/>
  <c r="O49" i="30"/>
  <c r="Q32" i="30"/>
  <c r="K34" i="30"/>
  <c r="M92" i="30"/>
  <c r="Q140" i="30"/>
  <c r="K30" i="30"/>
  <c r="O47" i="30"/>
  <c r="T32" i="30"/>
  <c r="Q141" i="30"/>
  <c r="T45" i="30"/>
  <c r="Q48" i="30"/>
  <c r="O93" i="30"/>
  <c r="S34" i="30"/>
  <c r="T35" i="30"/>
  <c r="L140" i="30"/>
  <c r="M49" i="30"/>
  <c r="T39" i="30"/>
  <c r="N93" i="30"/>
  <c r="R188" i="30"/>
  <c r="O38" i="30"/>
  <c r="M47" i="30"/>
  <c r="V92" i="30"/>
  <c r="N49" i="30"/>
  <c r="O27" i="30"/>
  <c r="L38" i="30"/>
  <c r="Q36" i="30"/>
  <c r="S141" i="30"/>
  <c r="U35" i="30"/>
  <c r="K29" i="30"/>
  <c r="T48" i="30"/>
  <c r="P188" i="30"/>
  <c r="L27" i="30"/>
  <c r="T31" i="30"/>
  <c r="V36" i="30"/>
  <c r="S45" i="30"/>
  <c r="R37" i="30"/>
  <c r="T25" i="30"/>
  <c r="L48" i="30"/>
  <c r="K39" i="30"/>
  <c r="U46" i="30"/>
  <c r="P189" i="30"/>
  <c r="V33" i="30"/>
  <c r="O25" i="30"/>
  <c r="Q30" i="30"/>
  <c r="R45" i="30"/>
  <c r="T40" i="30"/>
  <c r="Q43" i="30"/>
  <c r="K38" i="30"/>
  <c r="T49" i="30"/>
  <c r="S31" i="30"/>
  <c r="T93" i="30"/>
  <c r="U47" i="30"/>
  <c r="Q29" i="30"/>
  <c r="U140" i="30"/>
  <c r="V38" i="30"/>
  <c r="M26" i="30"/>
  <c r="R27" i="30"/>
  <c r="U38" i="30"/>
  <c r="P33" i="30"/>
  <c r="L33" i="30"/>
  <c r="N48" i="30"/>
  <c r="R142" i="30"/>
  <c r="T142" i="30"/>
  <c r="T94" i="30"/>
  <c r="M190" i="30"/>
  <c r="Q94" i="30"/>
  <c r="Q142" i="30"/>
  <c r="U93" i="30"/>
  <c r="K36" i="30"/>
  <c r="L47" i="30"/>
  <c r="L142" i="30"/>
  <c r="N142" i="30"/>
  <c r="L190" i="30"/>
  <c r="P39" i="30"/>
  <c r="N41" i="30"/>
  <c r="T37" i="30"/>
  <c r="P94" i="30"/>
  <c r="S94" i="30"/>
  <c r="V94" i="30"/>
  <c r="V47" i="30"/>
  <c r="K47" i="30"/>
  <c r="O35" i="30"/>
  <c r="P37" i="30"/>
  <c r="T41" i="30"/>
  <c r="U43" i="30"/>
  <c r="L37" i="30"/>
  <c r="L29" i="30"/>
  <c r="P92" i="30"/>
  <c r="M141" i="30"/>
  <c r="R48" i="30"/>
  <c r="T44" i="30"/>
  <c r="N46" i="30"/>
  <c r="V26" i="30"/>
  <c r="S39" i="30"/>
  <c r="P140" i="30"/>
  <c r="R40" i="30"/>
  <c r="M27" i="30"/>
  <c r="P40" i="30"/>
  <c r="R41" i="30"/>
  <c r="M28" i="30"/>
  <c r="T46" i="30"/>
  <c r="T42" i="30"/>
  <c r="M41" i="30"/>
  <c r="Q40" i="30"/>
  <c r="P28" i="30"/>
  <c r="U37" i="30"/>
  <c r="S188" i="30"/>
  <c r="L26" i="30"/>
  <c r="T26" i="30"/>
  <c r="O42" i="30"/>
  <c r="K46" i="30"/>
  <c r="V35" i="30"/>
  <c r="P43" i="30"/>
  <c r="N47" i="30"/>
  <c r="N37" i="30"/>
  <c r="U44" i="30"/>
  <c r="R30" i="30"/>
  <c r="N26" i="30"/>
  <c r="V45" i="30"/>
  <c r="Q26" i="30"/>
  <c r="V93" i="30"/>
  <c r="P38" i="30"/>
  <c r="K37" i="30"/>
  <c r="O31" i="30"/>
  <c r="R47" i="30"/>
  <c r="R34" i="30"/>
  <c r="S189" i="30"/>
  <c r="O37" i="30"/>
  <c r="P45" i="30"/>
  <c r="Q46" i="30"/>
  <c r="V189" i="30"/>
  <c r="N188" i="30"/>
  <c r="S93" i="30"/>
  <c r="S37" i="30"/>
  <c r="O39" i="30"/>
  <c r="N28" i="30"/>
  <c r="L41" i="30"/>
  <c r="N42" i="30"/>
  <c r="N94" i="30"/>
  <c r="S142" i="30"/>
  <c r="O94" i="30"/>
  <c r="P41" i="30"/>
  <c r="K44" i="30"/>
  <c r="S190" i="30"/>
  <c r="M94" i="30"/>
  <c r="V142" i="30"/>
  <c r="T29" i="30"/>
  <c r="N140" i="30"/>
  <c r="U188" i="30"/>
  <c r="U33" i="30"/>
  <c r="S47" i="30"/>
  <c r="K43" i="30"/>
  <c r="T36" i="30"/>
  <c r="U45" i="30"/>
  <c r="M140" i="30"/>
  <c r="L93" i="30"/>
  <c r="S41" i="30"/>
  <c r="P36" i="30"/>
  <c r="K49" i="30"/>
  <c r="R46" i="30"/>
  <c r="N189" i="30"/>
  <c r="T92" i="30"/>
  <c r="Q25" i="30"/>
  <c r="R31" i="30"/>
  <c r="R42" i="30"/>
  <c r="M29" i="30"/>
  <c r="R43" i="30"/>
  <c r="V29" i="30"/>
  <c r="K48" i="30"/>
  <c r="P27" i="30"/>
  <c r="V140" i="30"/>
  <c r="U41" i="30"/>
  <c r="P46" i="30"/>
  <c r="O33" i="30"/>
  <c r="T33" i="30"/>
  <c r="L44" i="30"/>
  <c r="L31" i="30"/>
  <c r="U28" i="30"/>
  <c r="T34" i="30"/>
  <c r="P42" i="30"/>
  <c r="N25" i="30"/>
  <c r="P49" i="30"/>
  <c r="R25" i="30"/>
  <c r="S46" i="30"/>
  <c r="N31" i="30"/>
  <c r="N43" i="30"/>
  <c r="K93" i="30"/>
  <c r="M188" i="30"/>
  <c r="V34" i="30"/>
  <c r="L42" i="30"/>
  <c r="K41" i="30"/>
  <c r="V37" i="30"/>
  <c r="T27" i="30"/>
  <c r="P93" i="30"/>
  <c r="S26" i="30"/>
  <c r="T38" i="30"/>
  <c r="M44" i="30"/>
  <c r="Q39" i="30"/>
  <c r="K26" i="30"/>
  <c r="M32" i="30"/>
  <c r="L32" i="30"/>
  <c r="K92" i="30"/>
  <c r="S49" i="30"/>
  <c r="Q190" i="30"/>
  <c r="L94" i="30"/>
  <c r="T190" i="30"/>
  <c r="L40" i="30"/>
  <c r="P32" i="30"/>
  <c r="R140" i="30"/>
  <c r="R39" i="30"/>
  <c r="T30" i="30"/>
  <c r="S25" i="30"/>
  <c r="U30" i="30"/>
  <c r="K25" i="30"/>
  <c r="K35" i="30"/>
  <c r="Q47" i="30"/>
  <c r="M93" i="30"/>
  <c r="M48" i="30"/>
  <c r="R93" i="30"/>
  <c r="M36" i="30"/>
  <c r="M30" i="30"/>
  <c r="N141" i="30"/>
  <c r="L35" i="30"/>
  <c r="L43" i="30"/>
  <c r="L36" i="30"/>
  <c r="N38" i="30"/>
  <c r="O41" i="30"/>
  <c r="Q45" i="30"/>
  <c r="M45" i="30"/>
  <c r="N39" i="30"/>
  <c r="N92" i="30"/>
  <c r="O36" i="30"/>
  <c r="Q27" i="30"/>
  <c r="Q44" i="30"/>
  <c r="S36" i="30"/>
  <c r="P141" i="30"/>
  <c r="Q42" i="30"/>
  <c r="L141" i="30"/>
  <c r="N32" i="30"/>
  <c r="O40" i="30"/>
  <c r="M25" i="30"/>
  <c r="K42" i="30"/>
  <c r="L25" i="30"/>
  <c r="S48" i="30"/>
  <c r="U34" i="30"/>
  <c r="P26" i="30"/>
  <c r="M42" i="30"/>
  <c r="U141" i="30"/>
  <c r="Q92" i="30"/>
  <c r="R92" i="30"/>
  <c r="S28" i="30"/>
  <c r="O34" i="30"/>
  <c r="V46" i="30"/>
  <c r="T188" i="30"/>
  <c r="S92" i="30"/>
  <c r="T43" i="30"/>
  <c r="T140" i="30"/>
  <c r="P29" i="30"/>
  <c r="S42" i="30"/>
  <c r="V31" i="30"/>
  <c r="L30" i="30"/>
  <c r="V39" i="30"/>
  <c r="Q93" i="30"/>
  <c r="T189" i="30"/>
  <c r="U189" i="30"/>
  <c r="U27" i="30"/>
  <c r="V41" i="30"/>
  <c r="T141" i="30"/>
  <c r="N190" i="30"/>
  <c r="U142" i="30"/>
  <c r="U94" i="30"/>
  <c r="M142" i="30"/>
  <c r="P190" i="30"/>
  <c r="K94" i="30"/>
  <c r="N34" i="30"/>
  <c r="L34" i="30"/>
  <c r="M46" i="30"/>
  <c r="O142" i="30"/>
  <c r="V190" i="30"/>
  <c r="U190" i="30"/>
  <c r="P142" i="30"/>
  <c r="Q38" i="30"/>
  <c r="O28" i="30"/>
  <c r="U48" i="30"/>
  <c r="R49" i="30"/>
  <c r="Q33" i="30"/>
  <c r="U26" i="30"/>
  <c r="O26" i="30"/>
  <c r="R38" i="30"/>
  <c r="V188" i="30"/>
  <c r="R44" i="30"/>
  <c r="L189" i="30"/>
  <c r="Q28" i="30"/>
  <c r="O141" i="30"/>
  <c r="U40" i="30"/>
  <c r="T47" i="30"/>
  <c r="N45" i="30"/>
  <c r="O48" i="30"/>
  <c r="N27" i="30"/>
  <c r="S35" i="30"/>
  <c r="P34" i="30"/>
  <c r="L92" i="30"/>
  <c r="V49" i="30"/>
  <c r="M34" i="30"/>
  <c r="M37" i="30"/>
  <c r="O43" i="30"/>
  <c r="S140" i="30"/>
  <c r="R26" i="30"/>
  <c r="U49" i="30"/>
  <c r="O92" i="30"/>
  <c r="K189" i="30"/>
  <c r="S40" i="30"/>
  <c r="L28" i="30"/>
  <c r="V32" i="30"/>
  <c r="Q34" i="30"/>
  <c r="N30" i="30"/>
  <c r="Q35" i="30"/>
  <c r="O32" i="30"/>
  <c r="K32" i="30"/>
  <c r="S27" i="30"/>
  <c r="V42" i="30"/>
  <c r="P30" i="30"/>
  <c r="V141" i="30"/>
  <c r="U25" i="30"/>
  <c r="M33" i="30"/>
  <c r="K31" i="30"/>
  <c r="U31" i="30"/>
  <c r="U42" i="30"/>
  <c r="V43" i="30"/>
  <c r="P25" i="30"/>
  <c r="R32" i="30"/>
  <c r="S38" i="30"/>
  <c r="N40" i="30"/>
  <c r="V40" i="30"/>
  <c r="U29" i="30"/>
  <c r="L49" i="30"/>
  <c r="U92" i="30"/>
  <c r="S32" i="30"/>
  <c r="K141" i="30"/>
  <c r="M35" i="30"/>
  <c r="O190" i="30"/>
  <c r="K190" i="30"/>
  <c r="K142" i="30"/>
  <c r="L39" i="30"/>
  <c r="K140" i="30"/>
  <c r="R36" i="30"/>
  <c r="L188" i="30"/>
  <c r="K188" i="30"/>
  <c r="P47" i="30"/>
  <c r="O140" i="30"/>
  <c r="N36" i="30"/>
  <c r="R33" i="30"/>
  <c r="M189" i="30"/>
  <c r="S44" i="30"/>
  <c r="Q188" i="30"/>
  <c r="R189" i="30"/>
  <c r="O45" i="30"/>
  <c r="O30" i="30"/>
  <c r="M39" i="30"/>
  <c r="K40" i="30"/>
  <c r="L45" i="30"/>
  <c r="O189" i="30"/>
  <c r="R35" i="30"/>
  <c r="K28" i="30"/>
  <c r="S29" i="30"/>
  <c r="V28" i="30"/>
  <c r="V30" i="30"/>
  <c r="P48" i="30"/>
  <c r="S33" i="30"/>
  <c r="N44" i="30"/>
  <c r="R141" i="30"/>
  <c r="O46" i="30"/>
  <c r="M40" i="30"/>
  <c r="Q31" i="30"/>
  <c r="M43" i="30"/>
  <c r="L46" i="30"/>
  <c r="M38" i="30"/>
  <c r="U32" i="30"/>
  <c r="V48" i="30"/>
  <c r="S43" i="30"/>
  <c r="R29" i="30"/>
  <c r="O29" i="30"/>
  <c r="V44" i="30"/>
  <c r="N33" i="30"/>
  <c r="Q189" i="30"/>
  <c r="V25" i="30"/>
  <c r="P35" i="30"/>
  <c r="U36" i="30"/>
  <c r="S30" i="30"/>
  <c r="Q37" i="30"/>
  <c r="P44" i="30"/>
  <c r="M31" i="30"/>
  <c r="R28" i="30"/>
  <c r="Q41" i="30"/>
  <c r="T28" i="30"/>
  <c r="N35" i="30"/>
  <c r="K27" i="30"/>
  <c r="Q49" i="30"/>
  <c r="P31" i="30"/>
  <c r="V27" i="30"/>
  <c r="K33" i="30"/>
  <c r="O188" i="30"/>
  <c r="U39" i="30"/>
  <c r="K45" i="30"/>
  <c r="N29" i="30"/>
  <c r="R94" i="30"/>
  <c r="R190" i="30"/>
  <c r="I186" i="30" l="1"/>
  <c r="I138" i="30"/>
  <c r="I90" i="30"/>
  <c r="V191" i="30"/>
  <c r="O191" i="30"/>
  <c r="S191" i="30"/>
  <c r="Q143" i="30"/>
  <c r="P143" i="30"/>
  <c r="V143" i="30"/>
  <c r="O95" i="30"/>
  <c r="V95" i="30"/>
  <c r="K143" i="30"/>
  <c r="M95" i="30"/>
  <c r="N191" i="30"/>
  <c r="N95" i="30"/>
  <c r="S143" i="30"/>
  <c r="R95" i="30"/>
  <c r="N143" i="30"/>
  <c r="R191" i="30"/>
  <c r="M191" i="30"/>
  <c r="R143" i="30"/>
  <c r="M143" i="30"/>
  <c r="K191" i="30"/>
  <c r="P191" i="30"/>
  <c r="O143" i="30"/>
  <c r="L95" i="30"/>
  <c r="U143" i="30"/>
  <c r="Q95" i="30"/>
  <c r="L191" i="30"/>
  <c r="L143" i="30"/>
  <c r="K95" i="30"/>
  <c r="T95" i="30"/>
  <c r="P95" i="30"/>
  <c r="Q191" i="30"/>
  <c r="S95" i="30"/>
  <c r="U95" i="30"/>
  <c r="T143" i="30"/>
  <c r="U191" i="30"/>
  <c r="T191" i="30"/>
  <c r="I187" i="30" l="1"/>
  <c r="I139" i="30"/>
  <c r="I91" i="30"/>
  <c r="N193" i="30"/>
  <c r="Q96" i="30"/>
  <c r="P192" i="30"/>
  <c r="U145" i="30"/>
  <c r="N144" i="30"/>
  <c r="R193" i="30"/>
  <c r="U96" i="30"/>
  <c r="R192" i="30"/>
  <c r="S192" i="30"/>
  <c r="Q97" i="30"/>
  <c r="P193" i="30"/>
  <c r="R96" i="30"/>
  <c r="M96" i="30"/>
  <c r="T144" i="30"/>
  <c r="N96" i="30"/>
  <c r="L97" i="30"/>
  <c r="O193" i="30"/>
  <c r="R144" i="30"/>
  <c r="M144" i="30"/>
  <c r="R145" i="30"/>
  <c r="O144" i="30"/>
  <c r="S96" i="30"/>
  <c r="S144" i="30"/>
  <c r="M193" i="30"/>
  <c r="U193" i="30"/>
  <c r="L193" i="30"/>
  <c r="S193" i="30"/>
  <c r="M145" i="30"/>
  <c r="Q192" i="30"/>
  <c r="R97" i="30"/>
  <c r="P144" i="30"/>
  <c r="N97" i="30"/>
  <c r="T145" i="30"/>
  <c r="S145" i="30"/>
  <c r="K96" i="30"/>
  <c r="K97" i="30"/>
  <c r="Q145" i="30"/>
  <c r="U144" i="30"/>
  <c r="O145" i="30"/>
  <c r="M192" i="30"/>
  <c r="K145" i="30"/>
  <c r="S97" i="30"/>
  <c r="T192" i="30"/>
  <c r="P96" i="30"/>
  <c r="T96" i="30"/>
  <c r="K192" i="30"/>
  <c r="L145" i="30"/>
  <c r="V96" i="30"/>
  <c r="O192" i="30"/>
  <c r="L192" i="30"/>
  <c r="O97" i="30"/>
  <c r="U192" i="30"/>
  <c r="O96" i="30"/>
  <c r="K144" i="30"/>
  <c r="V144" i="30"/>
  <c r="V97" i="30"/>
  <c r="P145" i="30"/>
  <c r="M97" i="30"/>
  <c r="Q193" i="30"/>
  <c r="V192" i="30"/>
  <c r="V145" i="30"/>
  <c r="Q144" i="30"/>
  <c r="L96" i="30"/>
  <c r="N145" i="30"/>
  <c r="P97" i="30"/>
  <c r="V193" i="30"/>
  <c r="L144" i="30"/>
  <c r="T97" i="30"/>
  <c r="K193" i="30"/>
  <c r="N192" i="30"/>
  <c r="T193" i="30"/>
  <c r="U97" i="30"/>
  <c r="H13" i="3" l="1" a="1"/>
  <c r="H13" i="3" s="1"/>
  <c r="H14" i="3" a="1"/>
  <c r="H14" i="3" s="1"/>
  <c r="H12" i="3" a="1"/>
  <c r="H12" i="3" s="1"/>
  <c r="J12" i="3" a="1"/>
  <c r="J12" i="3" s="1"/>
  <c r="J14" i="3" a="1"/>
  <c r="J14" i="3" s="1"/>
  <c r="J13" i="3" a="1"/>
  <c r="J13" i="3" s="1"/>
  <c r="M14" i="3" a="1"/>
  <c r="M14" i="3" s="1"/>
  <c r="M13" i="3" a="1"/>
  <c r="M13" i="3" s="1"/>
  <c r="M12" i="3" a="1"/>
  <c r="M12" i="3" s="1"/>
  <c r="F12" i="3" a="1"/>
  <c r="F12" i="3" s="1"/>
  <c r="F14" i="3" a="1"/>
  <c r="F14" i="3" s="1"/>
  <c r="F13" i="3" a="1"/>
  <c r="F13" i="3" s="1"/>
  <c r="E12" i="3" a="1"/>
  <c r="E12" i="3" s="1"/>
  <c r="E13" i="3" a="1"/>
  <c r="E13" i="3" s="1"/>
  <c r="E14" i="3" a="1"/>
  <c r="E14" i="3" s="1"/>
  <c r="N12" i="3" a="1"/>
  <c r="N12" i="3" s="1"/>
  <c r="T12" i="3" s="1"/>
  <c r="N14" i="3" a="1"/>
  <c r="N14" i="3" s="1"/>
  <c r="T14" i="3" s="1"/>
  <c r="N13" i="3" a="1"/>
  <c r="N13" i="3" s="1"/>
  <c r="T13" i="3" s="1"/>
  <c r="L14" i="3" a="1"/>
  <c r="L14" i="3" s="1"/>
  <c r="L12" i="3" a="1"/>
  <c r="L12" i="3" s="1"/>
  <c r="L13" i="3" a="1"/>
  <c r="L13" i="3" s="1"/>
  <c r="O14" i="3" a="1"/>
  <c r="O14" i="3" s="1"/>
  <c r="O13" i="3" a="1"/>
  <c r="O13" i="3" s="1"/>
  <c r="Q13" i="3" s="1"/>
  <c r="O12" i="3" a="1"/>
  <c r="O12" i="3" s="1"/>
  <c r="Q12" i="3" s="1"/>
  <c r="K12" i="3" a="1"/>
  <c r="K12" i="3" s="1"/>
  <c r="K13" i="3" a="1"/>
  <c r="K13" i="3" s="1"/>
  <c r="K14" i="3" a="1"/>
  <c r="K14" i="3" s="1"/>
  <c r="G12" i="3" a="1"/>
  <c r="G12" i="3" s="1"/>
  <c r="G14" i="3" a="1"/>
  <c r="G14" i="3" s="1"/>
  <c r="G13" i="3" a="1"/>
  <c r="G13" i="3" s="1"/>
  <c r="I12" i="3" a="1"/>
  <c r="I12" i="3" s="1"/>
  <c r="I13" i="3" a="1"/>
  <c r="I13" i="3" s="1"/>
  <c r="I14" i="3" a="1"/>
  <c r="I14" i="3" s="1"/>
  <c r="C12" i="3" a="1"/>
  <c r="C12" i="3" s="1"/>
  <c r="C14" i="3" a="1"/>
  <c r="C14" i="3" s="1"/>
  <c r="C13" i="3" a="1"/>
  <c r="C13" i="3" s="1"/>
  <c r="H11" i="3" a="1"/>
  <c r="H11" i="3" s="1"/>
  <c r="J11" i="3" a="1"/>
  <c r="J11" i="3" s="1"/>
  <c r="M11" i="3" a="1"/>
  <c r="M11" i="3" s="1"/>
  <c r="F11" i="3" a="1"/>
  <c r="F11" i="3" s="1"/>
  <c r="E11" i="3" a="1"/>
  <c r="E11" i="3" s="1"/>
  <c r="N11" i="3" a="1"/>
  <c r="N11" i="3" s="1"/>
  <c r="L11" i="3" a="1"/>
  <c r="L11" i="3" s="1"/>
  <c r="O11" i="3" a="1"/>
  <c r="O11" i="3" s="1"/>
  <c r="K11" i="3" a="1"/>
  <c r="K11" i="3" s="1"/>
  <c r="G11" i="3" a="1"/>
  <c r="G11" i="3" s="1"/>
  <c r="I11" i="3" a="1"/>
  <c r="I11" i="3" s="1"/>
  <c r="C11" i="3" a="1"/>
  <c r="C11" i="3" s="1"/>
  <c r="O10" i="3" a="1"/>
  <c r="O10" i="3" s="1"/>
  <c r="N10" i="3" a="1"/>
  <c r="N10" i="3" s="1"/>
  <c r="M10" i="3" a="1"/>
  <c r="M10" i="3" s="1"/>
  <c r="L10" i="3" a="1"/>
  <c r="L10" i="3" s="1"/>
  <c r="K10" i="3" a="1"/>
  <c r="K10" i="3" s="1"/>
  <c r="J10" i="3" a="1"/>
  <c r="J10" i="3" s="1"/>
  <c r="I10" i="3" a="1"/>
  <c r="I10" i="3" s="1"/>
  <c r="H10" i="3" a="1"/>
  <c r="H10" i="3" s="1"/>
  <c r="G10" i="3" a="1"/>
  <c r="G10" i="3" s="1"/>
  <c r="F10" i="3" a="1"/>
  <c r="F10" i="3" s="1"/>
  <c r="E10" i="3" a="1"/>
  <c r="E10" i="3" s="1"/>
  <c r="C10" i="3" a="1"/>
  <c r="C10" i="3" s="1"/>
  <c r="H9" i="99"/>
  <c r="G11" i="98"/>
  <c r="D14" i="98"/>
  <c r="D14" i="97"/>
  <c r="G9" i="96"/>
  <c r="G10" i="99"/>
  <c r="G10" i="97"/>
  <c r="D14" i="96"/>
  <c r="G11" i="99"/>
  <c r="H10" i="97"/>
  <c r="G9" i="99"/>
  <c r="G9" i="98"/>
  <c r="G9" i="97"/>
  <c r="G12" i="97"/>
  <c r="G10" i="96"/>
  <c r="G10" i="98"/>
  <c r="H9" i="96"/>
  <c r="G11" i="97"/>
  <c r="H10" i="98"/>
  <c r="G12" i="99"/>
  <c r="H9" i="98"/>
  <c r="H9" i="97"/>
  <c r="H10" i="96"/>
  <c r="D14" i="99"/>
  <c r="H10" i="99"/>
  <c r="G12" i="98"/>
  <c r="G12" i="96"/>
  <c r="G11" i="96"/>
  <c r="C17" i="99" l="1"/>
  <c r="C33" i="99" s="1"/>
  <c r="C18" i="99"/>
  <c r="D18" i="99"/>
  <c r="E18" i="99" s="1"/>
  <c r="D17" i="99"/>
  <c r="E17" i="99" s="1"/>
  <c r="H18" i="99"/>
  <c r="H17" i="99"/>
  <c r="Q14" i="3"/>
  <c r="F10" i="98"/>
  <c r="F10" i="99"/>
  <c r="C17" i="98"/>
  <c r="C33" i="98" s="1"/>
  <c r="C18" i="98"/>
  <c r="D18" i="98"/>
  <c r="E18" i="98" s="1"/>
  <c r="D17" i="98"/>
  <c r="E17" i="98" s="1"/>
  <c r="H17" i="98"/>
  <c r="H18" i="98"/>
  <c r="C17" i="97"/>
  <c r="C33" i="97" s="1"/>
  <c r="C18" i="97"/>
  <c r="D18" i="97"/>
  <c r="E18" i="97" s="1"/>
  <c r="D17" i="97"/>
  <c r="H18" i="97"/>
  <c r="H17" i="97"/>
  <c r="F10" i="96"/>
  <c r="F10" i="97"/>
  <c r="D17" i="96"/>
  <c r="D18" i="96"/>
  <c r="H17" i="96"/>
  <c r="H18" i="96"/>
  <c r="C17" i="96"/>
  <c r="C33" i="96" s="1"/>
  <c r="C18" i="96"/>
  <c r="Q11" i="3"/>
  <c r="I23" i="35"/>
  <c r="I11" i="35"/>
  <c r="I25" i="35"/>
  <c r="I19" i="35"/>
  <c r="I29" i="35"/>
  <c r="I33" i="35"/>
  <c r="I37" i="35"/>
  <c r="I28" i="35"/>
  <c r="I20" i="35"/>
  <c r="I24" i="35"/>
  <c r="I36" i="35"/>
  <c r="I12" i="35"/>
  <c r="F34" i="35"/>
  <c r="F38" i="35"/>
  <c r="F29" i="35"/>
  <c r="F25" i="35"/>
  <c r="F39" i="35"/>
  <c r="F26" i="35"/>
  <c r="F21" i="35"/>
  <c r="F37" i="35"/>
  <c r="F11" i="35"/>
  <c r="F27" i="35"/>
  <c r="F33" i="35"/>
  <c r="F24" i="35"/>
  <c r="F13" i="35"/>
  <c r="F40" i="35"/>
  <c r="F30" i="35"/>
  <c r="F15" i="35"/>
  <c r="F23" i="35"/>
  <c r="F31" i="35"/>
  <c r="F35" i="35"/>
  <c r="F32" i="35"/>
  <c r="F14" i="35"/>
  <c r="F12" i="35"/>
  <c r="F18" i="35"/>
  <c r="F22" i="35"/>
  <c r="F28" i="35"/>
  <c r="F17" i="35"/>
  <c r="F16" i="35"/>
  <c r="F36" i="35"/>
  <c r="F19" i="35"/>
  <c r="F20" i="35"/>
  <c r="T11" i="3"/>
  <c r="T10" i="3"/>
  <c r="H33" i="35"/>
  <c r="H29" i="35"/>
  <c r="H38" i="35"/>
  <c r="H24" i="35"/>
  <c r="H26" i="35"/>
  <c r="H31" i="35"/>
  <c r="H34" i="35"/>
  <c r="H32" i="35"/>
  <c r="H40" i="35"/>
  <c r="H28" i="35"/>
  <c r="H21" i="35"/>
  <c r="H36" i="35"/>
  <c r="H20" i="35"/>
  <c r="H35" i="35"/>
  <c r="H19" i="35"/>
  <c r="H22" i="35"/>
  <c r="H25" i="35"/>
  <c r="H27" i="35"/>
  <c r="H23" i="35"/>
  <c r="H39" i="35"/>
  <c r="H12" i="35"/>
  <c r="B13" i="35"/>
  <c r="B18" i="35"/>
  <c r="B36" i="35"/>
  <c r="B29" i="35"/>
  <c r="B19" i="35"/>
  <c r="B16" i="35"/>
  <c r="B25" i="35"/>
  <c r="B33" i="35"/>
  <c r="B26" i="35"/>
  <c r="B40" i="35"/>
  <c r="B38" i="35"/>
  <c r="B39" i="35"/>
  <c r="B14" i="35"/>
  <c r="B15" i="35"/>
  <c r="B32" i="35"/>
  <c r="B12" i="35"/>
  <c r="B30" i="35"/>
  <c r="B17" i="35"/>
  <c r="B21" i="35"/>
  <c r="B23" i="35"/>
  <c r="B31" i="35"/>
  <c r="B34" i="35"/>
  <c r="B28" i="35"/>
  <c r="B27" i="35"/>
  <c r="B11" i="35"/>
  <c r="B20" i="35"/>
  <c r="B37" i="35"/>
  <c r="B35" i="35"/>
  <c r="B24" i="35"/>
  <c r="B22" i="35"/>
  <c r="E36" i="35"/>
  <c r="E35" i="35"/>
  <c r="E33" i="35"/>
  <c r="E30" i="35"/>
  <c r="E22" i="35"/>
  <c r="E20" i="35"/>
  <c r="E29" i="35"/>
  <c r="E25" i="35"/>
  <c r="E19" i="35"/>
  <c r="E24" i="35"/>
  <c r="E32" i="35"/>
  <c r="E14" i="35"/>
  <c r="E40" i="35"/>
  <c r="E16" i="35"/>
  <c r="E21" i="35"/>
  <c r="E27" i="35"/>
  <c r="E39" i="35"/>
  <c r="E13" i="35"/>
  <c r="E18" i="35"/>
  <c r="E11" i="35"/>
  <c r="E15" i="35"/>
  <c r="E38" i="35"/>
  <c r="E31" i="35"/>
  <c r="E37" i="35"/>
  <c r="E34" i="35"/>
  <c r="E28" i="35"/>
  <c r="E12" i="35"/>
  <c r="E17" i="35"/>
  <c r="E26" i="35"/>
  <c r="E23" i="35"/>
  <c r="D29" i="35"/>
  <c r="D25" i="35"/>
  <c r="D15" i="35"/>
  <c r="D26" i="35"/>
  <c r="D12" i="35"/>
  <c r="D30" i="35"/>
  <c r="D38" i="35"/>
  <c r="D16" i="35"/>
  <c r="D20" i="35"/>
  <c r="D17" i="35"/>
  <c r="D11" i="35"/>
  <c r="D35" i="35"/>
  <c r="D32" i="35"/>
  <c r="D27" i="35"/>
  <c r="D23" i="35"/>
  <c r="D13" i="35"/>
  <c r="D33" i="35"/>
  <c r="D19" i="35"/>
  <c r="D37" i="35"/>
  <c r="D22" i="35"/>
  <c r="D40" i="35"/>
  <c r="D34" i="35"/>
  <c r="D14" i="35"/>
  <c r="D28" i="35"/>
  <c r="D21" i="35"/>
  <c r="D39" i="35"/>
  <c r="D36" i="35"/>
  <c r="D31" i="35"/>
  <c r="D18" i="35"/>
  <c r="D24" i="35"/>
  <c r="C23" i="35"/>
  <c r="C28" i="35"/>
  <c r="C20" i="35"/>
  <c r="C11" i="35"/>
  <c r="C24" i="35"/>
  <c r="C37" i="35"/>
  <c r="C38" i="35"/>
  <c r="C19" i="35"/>
  <c r="C25" i="35"/>
  <c r="C36" i="35"/>
  <c r="C12" i="35"/>
  <c r="C32" i="35"/>
  <c r="C35" i="35"/>
  <c r="C21" i="35"/>
  <c r="C29" i="35"/>
  <c r="C31" i="35"/>
  <c r="C22" i="35"/>
  <c r="C34" i="35"/>
  <c r="C39" i="35"/>
  <c r="C26" i="35"/>
  <c r="C33" i="35"/>
  <c r="C40" i="35"/>
  <c r="C30" i="35"/>
  <c r="I40" i="35"/>
  <c r="I39" i="35"/>
  <c r="I38" i="35"/>
  <c r="H37" i="35"/>
  <c r="I35" i="35"/>
  <c r="I34" i="35"/>
  <c r="I32" i="35"/>
  <c r="I31" i="35"/>
  <c r="I30" i="35"/>
  <c r="H30" i="35"/>
  <c r="I27" i="35"/>
  <c r="I26" i="35"/>
  <c r="I22" i="35"/>
  <c r="I21" i="35"/>
  <c r="F10" i="1"/>
  <c r="H11" i="35"/>
  <c r="G11" i="1"/>
  <c r="G12" i="1"/>
  <c r="H10" i="1"/>
  <c r="H9" i="1"/>
  <c r="G10" i="1"/>
  <c r="G9" i="1"/>
  <c r="D14" i="1"/>
  <c r="E17" i="97" l="1"/>
  <c r="J17" i="99"/>
  <c r="L17" i="99" s="1"/>
  <c r="L33" i="99" s="1"/>
  <c r="I17" i="99"/>
  <c r="K17" i="99" s="1"/>
  <c r="I18" i="99"/>
  <c r="K18" i="99" s="1"/>
  <c r="J18" i="99"/>
  <c r="L18" i="99" s="1"/>
  <c r="I18" i="98"/>
  <c r="K18" i="98" s="1"/>
  <c r="J18" i="98"/>
  <c r="L18" i="98" s="1"/>
  <c r="J17" i="98"/>
  <c r="L17" i="98" s="1"/>
  <c r="L33" i="98" s="1"/>
  <c r="I17" i="98"/>
  <c r="K17" i="98" s="1"/>
  <c r="J17" i="97"/>
  <c r="L17" i="97" s="1"/>
  <c r="I17" i="97"/>
  <c r="K17" i="97" s="1"/>
  <c r="I18" i="97"/>
  <c r="K18" i="97" s="1"/>
  <c r="J18" i="97"/>
  <c r="L18" i="97" s="1"/>
  <c r="E18" i="96"/>
  <c r="I18" i="96"/>
  <c r="K18" i="96" s="1"/>
  <c r="J18" i="96"/>
  <c r="L18" i="96" s="1"/>
  <c r="J17" i="96"/>
  <c r="L17" i="96" s="1"/>
  <c r="I17" i="96"/>
  <c r="K17" i="96" s="1"/>
  <c r="E17" i="96"/>
  <c r="T15" i="3"/>
  <c r="H17" i="1"/>
  <c r="I17" i="1" s="1"/>
  <c r="K17" i="1" s="1"/>
  <c r="H18" i="1"/>
  <c r="J18" i="1" s="1"/>
  <c r="L18" i="1" s="1"/>
  <c r="C18" i="1"/>
  <c r="C17" i="1"/>
  <c r="C33" i="1" s="1"/>
  <c r="D18" i="1"/>
  <c r="D17" i="1"/>
  <c r="C27" i="35"/>
  <c r="C15" i="35"/>
  <c r="Q10" i="3"/>
  <c r="H18" i="35"/>
  <c r="C18" i="35"/>
  <c r="C16" i="35"/>
  <c r="H13" i="35"/>
  <c r="I14" i="35"/>
  <c r="I18" i="35"/>
  <c r="C13" i="35"/>
  <c r="C14" i="35"/>
  <c r="H16" i="35"/>
  <c r="H15" i="35"/>
  <c r="I15" i="35"/>
  <c r="I16" i="35"/>
  <c r="C17" i="35"/>
  <c r="H14" i="35"/>
  <c r="H17" i="35"/>
  <c r="I13" i="35"/>
  <c r="I17" i="35"/>
  <c r="V14" i="3"/>
  <c r="V13" i="3"/>
  <c r="L33" i="97" l="1"/>
  <c r="L33" i="96"/>
  <c r="I18" i="1"/>
  <c r="K18" i="1" s="1"/>
  <c r="J17" i="1"/>
  <c r="L17" i="1" s="1"/>
  <c r="L33" i="1" s="1"/>
  <c r="E17" i="1"/>
  <c r="E18" i="1"/>
  <c r="V12" i="3"/>
  <c r="V10" i="3"/>
  <c r="V11" i="3"/>
  <c r="V15" i="3" l="1"/>
  <c r="V18" i="3" s="1"/>
  <c r="Z23" i="3" s="1"/>
  <c r="N22" i="3" s="1"/>
  <c r="B37" i="1"/>
  <c r="B253" i="30"/>
  <c r="B205" i="30"/>
  <c r="B157" i="30"/>
  <c r="B109" i="30"/>
  <c r="B61" i="30"/>
</calcChain>
</file>

<file path=xl/sharedStrings.xml><?xml version="1.0" encoding="utf-8"?>
<sst xmlns="http://schemas.openxmlformats.org/spreadsheetml/2006/main" count="330" uniqueCount="113">
  <si>
    <t>Preis aus vergleichbarer Ausschreibung 1</t>
  </si>
  <si>
    <t>Preis aus vergleichbarer Ausschreibung 2</t>
  </si>
  <si>
    <t>Preis aus vergleichbarer Ausschreibung 3</t>
  </si>
  <si>
    <t>Σ Stoffkosten (netto) [EUR]</t>
  </si>
  <si>
    <t>Σ Mehr oder Minderkosten (netto) [EUR]</t>
  </si>
  <si>
    <t>Zeitraum zwischen Angebotsabgabe und vereinbarter Fertigstellung
[Monate]</t>
  </si>
  <si>
    <t>Berechnung der Mehr oder Minderkosten
[EUR]</t>
  </si>
  <si>
    <t>Selbstbeteiligung des ANs an Mehr. oder Mind. (10%) [EUR]</t>
  </si>
  <si>
    <t xml:space="preserve"> -&gt; Felder füllen sich automatisch per Formel</t>
  </si>
  <si>
    <t>*Die Indizes sind in der Fachserie 17 Reihe 2 des statistischen Bundesamts (siehe Link unter Publikationen) zu finden. Die aktuelle Ausgabe erscheinen meist um den 20. des Folgemonats.</t>
  </si>
  <si>
    <t>Baustoff:</t>
  </si>
  <si>
    <t>GP -Nummer:</t>
  </si>
  <si>
    <t xml:space="preserve">Zeitraum größer als  </t>
  </si>
  <si>
    <t>Erstellt von Jan Storath, T12, Staatliches Bauamt Bamberg, am:</t>
  </si>
  <si>
    <t>Auf Stoffgleitung zu prüfende Baustoffe</t>
  </si>
  <si>
    <t>GP-Nummer:</t>
  </si>
  <si>
    <t>Prüfung der Stoffpreisgleitklausel:</t>
  </si>
  <si>
    <t>LV Position (OZ)</t>
  </si>
  <si>
    <t>LV- EP
[EUR / Einheit]</t>
  </si>
  <si>
    <t>LV- Menge
tatsächlich angefallen
[Einheit]</t>
  </si>
  <si>
    <t>Mehr- / Minderaufwand
[EUR]</t>
  </si>
  <si>
    <t>Σ</t>
  </si>
  <si>
    <t>Erstattungsbetrag:</t>
  </si>
  <si>
    <r>
      <t xml:space="preserve">Mehr- oder Minderkosten abzüglich Selbstbeteiligung oder Bagatellbetrag </t>
    </r>
    <r>
      <rPr>
        <sz val="11"/>
        <rFont val="Wingdings"/>
        <charset val="2"/>
      </rPr>
      <t>à</t>
    </r>
  </si>
  <si>
    <t>Berechnung der Mehr- oder Minderkosten</t>
  </si>
  <si>
    <t xml:space="preserve"> -&gt; Felder sind mit den entsprechenden Informationen zu füllen</t>
  </si>
  <si>
    <t>geschätzte Auftragssumme (netto) [EUR]</t>
  </si>
  <si>
    <t>Verwendung bei
LV Position
OZ</t>
  </si>
  <si>
    <t>Berechnung Nr.</t>
  </si>
  <si>
    <t>Basiswert 1</t>
  </si>
  <si>
    <t>Auftragsnummer:</t>
  </si>
  <si>
    <t>Maßnahme / Maßnahmen NR:</t>
  </si>
  <si>
    <t>Sachbearbeiter / Organisationszeichen:</t>
  </si>
  <si>
    <t>Auftragnehmer:</t>
  </si>
  <si>
    <t xml:space="preserve"> -&gt; Werte aus dem Tabellenblatt "PrüfungAufnahme225" werden bei positiver Prüfung übernommen"</t>
  </si>
  <si>
    <r>
      <t xml:space="preserve">Basiswert 2
</t>
    </r>
    <r>
      <rPr>
        <sz val="8"/>
        <color theme="1"/>
        <rFont val="Calibri"/>
        <family val="2"/>
        <scheme val="minor"/>
      </rPr>
      <t>Ermittlung in Tabellenblatt "PrüfungAufnahme225"</t>
    </r>
  </si>
  <si>
    <t>LV Position:</t>
  </si>
  <si>
    <r>
      <t xml:space="preserve">Index* bei Angebotseröffnung
</t>
    </r>
    <r>
      <rPr>
        <sz val="8"/>
        <color theme="1"/>
        <rFont val="Calibri"/>
        <family val="2"/>
        <scheme val="minor"/>
      </rPr>
      <t>aus Tabellenblatt "PrüfungAufnahme225"</t>
    </r>
  </si>
  <si>
    <r>
      <rPr>
        <b/>
        <sz val="11"/>
        <color theme="1"/>
        <rFont val="Calibri"/>
        <family val="2"/>
        <scheme val="minor"/>
      </rPr>
      <t>Basiswert 3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Multiplikation von Basiswert 2 mit dem Quotienten der Preisindizes (Monat /Jahr) der Erzeugerpreise geweblicher Produkte (GP) des Statistischen Bundesamtes vom Monat des Abrechnungszeitpunkts und dem Monat der Eröffnung des Angebots. Berechnung erfolt für jede abzurechnende LV Position einzeln.
(RIL 255 6.4) [EUR/Einheit]</t>
    </r>
  </si>
  <si>
    <r>
      <t xml:space="preserve">Stoffkosten aus der LV Position [EUR]
</t>
    </r>
    <r>
      <rPr>
        <sz val="8"/>
        <color theme="1"/>
        <rFont val="Calibri"/>
        <family val="2"/>
        <scheme val="minor"/>
      </rPr>
      <t>Menge * Stoffmenge pro Einheit * Basiswert 1</t>
    </r>
  </si>
  <si>
    <t>Summe LV Position
[EUR]</t>
  </si>
  <si>
    <t>Summe LV Position tatsächlich angefallen
[EUR]</t>
  </si>
  <si>
    <t>Index* Abrechnungs-zeitpunkt</t>
  </si>
  <si>
    <t>mindestens aber 2% der Abrechnungssumme der gleitenden Baustoffe [EUR]</t>
  </si>
  <si>
    <t>Index bei Angebots-eröffnung</t>
  </si>
  <si>
    <t>Stoffe</t>
  </si>
  <si>
    <t>Verwendung bei OZ</t>
  </si>
  <si>
    <t>GP-Nummer</t>
  </si>
  <si>
    <r>
      <rPr>
        <b/>
        <sz val="11"/>
        <color theme="1"/>
        <rFont val="Calibri"/>
        <family val="2"/>
        <scheme val="minor"/>
      </rPr>
      <t>Basiswert 1</t>
    </r>
    <r>
      <rPr>
        <sz val="11"/>
        <color theme="1"/>
        <rFont val="Calibri"/>
        <family val="2"/>
        <scheme val="minor"/>
      </rPr>
      <t xml:space="preserve">
[z.B. Euro / t (netto)] zum </t>
    </r>
    <r>
      <rPr>
        <b/>
        <sz val="11"/>
        <color theme="1"/>
        <rFont val="Calibri"/>
        <family val="2"/>
        <scheme val="minor"/>
      </rPr>
      <t>Zeitpunkt:</t>
    </r>
  </si>
  <si>
    <r>
      <t xml:space="preserve">Abrechnungs-zeitpunkt
</t>
    </r>
    <r>
      <rPr>
        <sz val="8"/>
        <color theme="1"/>
        <rFont val="Calibri"/>
        <family val="2"/>
        <scheme val="minor"/>
      </rPr>
      <t>z.B. Einbau, Lieferung, Verwendung (nicht das Datum)</t>
    </r>
  </si>
  <si>
    <t>Datum des Abrechnungszeitpunkts
[MM.JJJJ]</t>
  </si>
  <si>
    <t>Abrechnungszeitpunkt:</t>
  </si>
  <si>
    <t xml:space="preserve">Abrechnungszeitpunkt </t>
  </si>
  <si>
    <t>Abrechnungseinheit (z.B. Verbrauch in ltr/m³)</t>
  </si>
  <si>
    <t>Sonstiges</t>
  </si>
  <si>
    <t>Anmerkung:</t>
  </si>
  <si>
    <t xml:space="preserve"> Werte werden aus dem Tabellenblatt "PrüfungAufnahme225" und "Übersicht Baustoffe" übernommen</t>
  </si>
  <si>
    <r>
      <rPr>
        <b/>
        <sz val="11"/>
        <color theme="1"/>
        <rFont val="Calibri"/>
        <family val="2"/>
        <scheme val="minor"/>
      </rPr>
      <t>Kontakt: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Jan Storath
Nachtragsmanagement
Staatliches Bauamt Bamberg
Abteilung T
Sachgebiet T12
Telefon: +49 (951) 9530 2402
Fax: +49 (951) 9530 2999
E-Mail: Jan.Storath@stbaba.bayern.de
Internet: www.stbaba.bayern.de</t>
    </r>
    <r>
      <rPr>
        <sz val="11"/>
        <color theme="1"/>
        <rFont val="Calibri"/>
        <family val="2"/>
        <scheme val="minor"/>
      </rPr>
      <t xml:space="preserve">
</t>
    </r>
  </si>
  <si>
    <t>Anhang zu FB 225:</t>
  </si>
  <si>
    <t>Stoffmenge pro LV-Einheit</t>
  </si>
  <si>
    <t>EUR/</t>
  </si>
  <si>
    <r>
      <t xml:space="preserve">Basiswert 2:
</t>
    </r>
    <r>
      <rPr>
        <sz val="8"/>
        <color theme="1"/>
        <rFont val="Calibri"/>
        <family val="2"/>
        <scheme val="minor"/>
      </rPr>
      <t>aus Tabellenblatt "PrüfungAufnahme225"</t>
    </r>
  </si>
  <si>
    <r>
      <t xml:space="preserve">Stoffmenge pro LV-Einheit:
</t>
    </r>
    <r>
      <rPr>
        <sz val="8"/>
        <color theme="1"/>
        <rFont val="Calibri"/>
        <family val="2"/>
        <scheme val="minor"/>
      </rPr>
      <t>aus Tabellenblatt "PrüfungAufnahme225"</t>
    </r>
  </si>
  <si>
    <t>LV- Menge
angeboten</t>
  </si>
  <si>
    <t>Abrechnungseinheit LV-Position</t>
  </si>
  <si>
    <t xml:space="preserve">Basiswert 3
</t>
  </si>
  <si>
    <t>Differenz Basiswert 3 und
 Basiswert 2</t>
  </si>
  <si>
    <t>abzurechnende Menge der LV Position</t>
  </si>
  <si>
    <t>Nr.</t>
  </si>
  <si>
    <r>
      <t xml:space="preserve">EUR / Einheit
</t>
    </r>
    <r>
      <rPr>
        <sz val="8"/>
        <color theme="1"/>
        <rFont val="Calibri"/>
        <family val="2"/>
        <scheme val="minor"/>
      </rPr>
      <t>bitte auch "EUR/" eintragen</t>
    </r>
  </si>
  <si>
    <r>
      <rPr>
        <b/>
        <sz val="16"/>
        <color theme="1"/>
        <rFont val="Calibri"/>
        <family val="2"/>
        <scheme val="minor"/>
      </rPr>
      <t>1. Baustoff</t>
    </r>
    <r>
      <rPr>
        <b/>
        <sz val="11"/>
        <color theme="1"/>
        <rFont val="Calibri"/>
        <family val="2"/>
        <scheme val="minor"/>
      </rPr>
      <t>:</t>
    </r>
  </si>
  <si>
    <t>Berechnung 1</t>
  </si>
  <si>
    <t>Einheit</t>
  </si>
  <si>
    <t>Menge der LV Position</t>
  </si>
  <si>
    <r>
      <t xml:space="preserve">Stoffmenge pro Einheit 
</t>
    </r>
    <r>
      <rPr>
        <sz val="8"/>
        <color theme="1"/>
        <rFont val="Calibri"/>
        <family val="2"/>
        <scheme val="minor"/>
      </rPr>
      <t>z.B. Basispreis für Stahl /t und LV Position in m² =&gt; wie viel t/m² =&gt; z.B  0,2 t/m²</t>
    </r>
  </si>
  <si>
    <t>Einheit / Einheit</t>
  </si>
  <si>
    <t>Berechnung 2</t>
  </si>
  <si>
    <t>Berechnung 3</t>
  </si>
  <si>
    <t>Berechnung 4</t>
  </si>
  <si>
    <t>Berechnung 5</t>
  </si>
  <si>
    <t>abzurechnende Stoffmenge der LV Position</t>
  </si>
  <si>
    <t>[MM/JJ]</t>
  </si>
  <si>
    <t>Datum der Ermittlung Basiswert 1[MM/JJ]:</t>
  </si>
  <si>
    <r>
      <rPr>
        <b/>
        <sz val="16"/>
        <color theme="1"/>
        <rFont val="Calibri"/>
        <family val="2"/>
        <scheme val="minor"/>
      </rPr>
      <t>2. Baustoff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</si>
  <si>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3. Baustoff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</si>
  <si>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4. Baustoff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</si>
  <si>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5. Baustoff</t>
    </r>
    <r>
      <rPr>
        <b/>
        <sz val="11"/>
        <color theme="1"/>
        <rFont val="Calibri"/>
        <family val="2"/>
        <scheme val="minor"/>
      </rPr>
      <t>:</t>
    </r>
  </si>
  <si>
    <t>geschätze Auftragssumme (netto) [EUR]</t>
  </si>
  <si>
    <t>Betonstahl</t>
  </si>
  <si>
    <t>24 1062 100</t>
  </si>
  <si>
    <t>EUR/t</t>
  </si>
  <si>
    <t>t</t>
  </si>
  <si>
    <t>OZ a</t>
  </si>
  <si>
    <t>OZ b</t>
  </si>
  <si>
    <t>t/t</t>
  </si>
  <si>
    <t>Einbau</t>
  </si>
  <si>
    <r>
      <t xml:space="preserve">Basiswert 1:
</t>
    </r>
    <r>
      <rPr>
        <sz val="8"/>
        <color theme="1"/>
        <rFont val="Calibri"/>
        <family val="2"/>
        <scheme val="minor"/>
      </rPr>
      <t xml:space="preserve">Ermittlung aus dem arithmetischen Mittel der Angaben von mindestens 3 einschlägigen Liferanten. Sofern hierbei keine wertbaren Ergebnisse zu erwarten sind, kann der Basiswert 1 auch auf der Basis vergleichbarer Ausschreibungen von der Vergabestelle festgelegt werden.
(RIL 225 6.2) // </t>
    </r>
    <r>
      <rPr>
        <b/>
        <u/>
        <sz val="8"/>
        <color theme="1"/>
        <rFont val="Calibri"/>
        <family val="2"/>
        <scheme val="minor"/>
      </rPr>
      <t>nach FB 225a kann der Basiswert 1 zur Prüfung der Anwendbarkeit auch geschätzt werden.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[EUR/Einheit</t>
    </r>
    <r>
      <rPr>
        <b/>
        <sz val="8"/>
        <color theme="1"/>
        <rFont val="Calibri"/>
        <family val="2"/>
        <scheme val="minor"/>
      </rPr>
      <t>]</t>
    </r>
  </si>
  <si>
    <t>% der geschätzten Auftragssumme (netto) [EUR]
(RIL 225 2.1c)</t>
  </si>
  <si>
    <t>Σ Stoffkosten     &gt;</t>
  </si>
  <si>
    <t xml:space="preserve">  der geschätzten Auftragsumme</t>
  </si>
  <si>
    <t xml:space="preserve">  Monat(e)?</t>
  </si>
  <si>
    <t>Preis von Lieferant 1 nach Fb 225 //
oder Schätzung nach 
FB 225a</t>
  </si>
  <si>
    <t>Preis von Lieferant 2
 nach FB 225</t>
  </si>
  <si>
    <t>Preis von Lieferant 3
nach FB 225</t>
  </si>
  <si>
    <t>Index* bei Versand der Vergabeunterlagen
nach FB 225</t>
  </si>
  <si>
    <t>oder</t>
  </si>
  <si>
    <r>
      <rPr>
        <b/>
        <sz val="11"/>
        <color theme="1"/>
        <rFont val="Calibri"/>
        <family val="2"/>
        <scheme val="minor"/>
      </rPr>
      <t xml:space="preserve"> Basiswert 2 / Ermittlung erst nach Angebotseröffnung: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Multiplikation von Basiswert 1 mit dem Quotienten der Preisindizes (Monat /Jahr) der Erzeugerpreise geweblicher Produkte (GP) des Statistischen Bundesamtes vom Monat der Eröffnung des Angebots und dem Monat des Versandes der Vergabeunterlagen. //</t>
    </r>
    <r>
      <rPr>
        <b/>
        <sz val="8"/>
        <color theme="1"/>
        <rFont val="Calibri"/>
        <family val="2"/>
        <scheme val="minor"/>
      </rPr>
      <t xml:space="preserve"> nach FB 225a kann der im Formblatt vom AN angegebene Wert eingetragen werden.</t>
    </r>
    <r>
      <rPr>
        <sz val="8"/>
        <color theme="1"/>
        <rFont val="Calibri"/>
        <family val="2"/>
        <scheme val="minor"/>
      </rPr>
      <t xml:space="preserve">
(RIL 255 6.4) [EUR/Einheit]</t>
    </r>
  </si>
  <si>
    <r>
      <rPr>
        <sz val="11"/>
        <color theme="1"/>
        <rFont val="Wingdings 3"/>
        <family val="1"/>
        <charset val="2"/>
      </rPr>
      <t></t>
    </r>
    <r>
      <rPr>
        <sz val="11"/>
        <color theme="1"/>
        <rFont val="Calibri"/>
        <family val="2"/>
      </rPr>
      <t xml:space="preserve">     aktuell </t>
    </r>
    <r>
      <rPr>
        <sz val="11"/>
        <color theme="1"/>
        <rFont val="Calibri"/>
        <family val="2"/>
        <scheme val="minor"/>
      </rPr>
      <t xml:space="preserve">geforderte Mindestzahl an Monaten für die Stoffgleitung </t>
    </r>
    <r>
      <rPr>
        <b/>
        <sz val="11"/>
        <color theme="1"/>
        <rFont val="Calibri"/>
        <family val="2"/>
        <scheme val="minor"/>
      </rPr>
      <t>(Auswahl Dropdownmenu)</t>
    </r>
    <r>
      <rPr>
        <sz val="11"/>
        <color theme="1"/>
        <rFont val="Calibri"/>
        <family val="2"/>
        <scheme val="minor"/>
      </rPr>
      <t xml:space="preserve">
     </t>
    </r>
    <r>
      <rPr>
        <sz val="8"/>
        <color theme="1"/>
        <rFont val="Calibri"/>
        <family val="2"/>
        <scheme val="minor"/>
      </rPr>
      <t xml:space="preserve">- 1 Monat Regelung Erlass
         </t>
    </r>
    <r>
      <rPr>
        <b/>
        <sz val="8"/>
        <color theme="1"/>
        <rFont val="Calibri"/>
        <family val="2"/>
        <scheme val="minor"/>
      </rPr>
      <t>(für im Erlass aufgelistete Stoffe)</t>
    </r>
    <r>
      <rPr>
        <sz val="8"/>
        <color theme="1"/>
        <rFont val="Calibri"/>
        <family val="2"/>
        <scheme val="minor"/>
      </rPr>
      <t xml:space="preserve">
       - 6 Monate Standardregelung </t>
    </r>
    <r>
      <rPr>
        <b/>
        <sz val="8"/>
        <color theme="1"/>
        <rFont val="Calibri"/>
        <family val="2"/>
        <scheme val="minor"/>
      </rPr>
      <t>(hohes Risiko)</t>
    </r>
    <r>
      <rPr>
        <sz val="8"/>
        <color theme="1"/>
        <rFont val="Calibri"/>
        <family val="2"/>
        <scheme val="minor"/>
      </rPr>
      <t xml:space="preserve">
       -10 Monate Standardregelung</t>
    </r>
  </si>
  <si>
    <t>Preis von Lieferant 1 nach FB 225 //
oder Schätzung nach 
FB 225a</t>
  </si>
  <si>
    <t>Index* bei Angebotseröffngung
nach
FB 225 und FB 225a</t>
  </si>
  <si>
    <r>
      <t xml:space="preserve">Angabe AN nach FB 225a
</t>
    </r>
    <r>
      <rPr>
        <sz val="8"/>
        <color theme="1"/>
        <rFont val="Calibri"/>
        <family val="2"/>
        <scheme val="minor"/>
      </rPr>
      <t xml:space="preserve">nur wenn Basiswert 1 auch nach
 FB 225a ermittelt wurde //
</t>
    </r>
    <r>
      <rPr>
        <b/>
        <sz val="8"/>
        <color theme="1"/>
        <rFont val="Calibri"/>
        <family val="2"/>
        <scheme val="minor"/>
      </rPr>
      <t>Index bei Angebotseröffnung ist trotzdem anzugeben</t>
    </r>
  </si>
  <si>
    <t>Beispiel 2 VHB Bayern RiLi zu 225 (aktualisiert)</t>
  </si>
  <si>
    <t>Übersicht Baustoffe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</si>
</sst>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mmmm\ yy;@"/>
    <numFmt numFmtId="165" formatCode="0.00000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theme="1"/>
      <name val="Calibri"/>
      <family val="2"/>
    </font>
    <font>
      <b/>
      <sz val="15"/>
      <color theme="1"/>
      <name val="Calibri"/>
      <family val="2"/>
      <scheme val="minor"/>
    </font>
    <font>
      <sz val="11"/>
      <name val="Wingdings"/>
      <charset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rgb="FF7F7F7F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rgb="FF7F7F7F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theme="2" tint="-0.499984740745262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2" tint="-0.499984740745262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theme="2" tint="-0.499984740745262"/>
      </right>
      <top style="thin">
        <color rgb="FF7F7F7F"/>
      </top>
      <bottom style="thin">
        <color theme="2" tint="-0.499984740745262"/>
      </bottom>
      <diagonal/>
    </border>
    <border>
      <left style="thin">
        <color rgb="FF7F7F7F"/>
      </left>
      <right style="thin">
        <color theme="2" tint="-0.499984740745262"/>
      </right>
      <top style="thin">
        <color rgb="FF7F7F7F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2" borderId="1" applyNumberFormat="0" applyAlignment="0" applyProtection="0"/>
    <xf numFmtId="0" fontId="6" fillId="0" borderId="0" applyNumberFormat="0" applyFill="0" applyBorder="0" applyAlignment="0" applyProtection="0"/>
  </cellStyleXfs>
  <cellXfs count="310">
    <xf numFmtId="0" fontId="0" fillId="0" borderId="0" xfId="0"/>
    <xf numFmtId="0" fontId="5" fillId="2" borderId="15" xfId="1" applyBorder="1" applyProtection="1">
      <protection locked="0"/>
    </xf>
    <xf numFmtId="0" fontId="5" fillId="2" borderId="1" xfId="1" applyBorder="1" applyProtection="1">
      <protection locked="0"/>
    </xf>
    <xf numFmtId="4" fontId="5" fillId="4" borderId="16" xfId="1" applyNumberFormat="1" applyFill="1" applyBorder="1" applyProtection="1"/>
    <xf numFmtId="4" fontId="5" fillId="4" borderId="18" xfId="1" applyNumberFormat="1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0" applyProtection="1"/>
    <xf numFmtId="0" fontId="9" fillId="3" borderId="0" xfId="0" applyFont="1" applyFill="1" applyBorder="1" applyProtection="1"/>
    <xf numFmtId="0" fontId="0" fillId="4" borderId="0" xfId="0" applyFill="1" applyProtection="1"/>
    <xf numFmtId="0" fontId="0" fillId="3" borderId="0" xfId="0" applyFill="1" applyBorder="1" applyAlignment="1" applyProtection="1">
      <alignment wrapText="1"/>
    </xf>
    <xf numFmtId="0" fontId="2" fillId="3" borderId="0" xfId="0" applyFont="1" applyFill="1" applyProtection="1"/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2" fillId="0" borderId="0" xfId="0" applyFont="1" applyProtection="1"/>
    <xf numFmtId="2" fontId="0" fillId="3" borderId="0" xfId="0" applyNumberFormat="1" applyFill="1" applyBorder="1" applyAlignment="1" applyProtection="1">
      <alignment horizontal="center" vertical="center"/>
    </xf>
    <xf numFmtId="0" fontId="1" fillId="3" borderId="0" xfId="0" applyFont="1" applyFill="1" applyBorder="1" applyProtection="1"/>
    <xf numFmtId="4" fontId="5" fillId="3" borderId="0" xfId="1" applyNumberFormat="1" applyFill="1" applyBorder="1" applyProtection="1"/>
    <xf numFmtId="0" fontId="1" fillId="3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2" fontId="5" fillId="3" borderId="0" xfId="1" applyNumberFormat="1" applyFill="1" applyBorder="1" applyProtection="1"/>
    <xf numFmtId="0" fontId="6" fillId="3" borderId="0" xfId="2" applyFill="1" applyBorder="1" applyProtection="1"/>
    <xf numFmtId="0" fontId="5" fillId="3" borderId="0" xfId="1" applyFill="1" applyBorder="1" applyProtection="1"/>
    <xf numFmtId="4" fontId="0" fillId="3" borderId="0" xfId="0" applyNumberFormat="1" applyFill="1" applyBorder="1" applyProtection="1"/>
    <xf numFmtId="164" fontId="5" fillId="3" borderId="0" xfId="1" applyNumberFormat="1" applyFill="1" applyBorder="1" applyProtection="1"/>
    <xf numFmtId="4" fontId="1" fillId="3" borderId="0" xfId="0" applyNumberFormat="1" applyFont="1" applyFill="1" applyBorder="1" applyProtection="1"/>
    <xf numFmtId="4" fontId="1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4" fontId="4" fillId="3" borderId="0" xfId="0" applyNumberFormat="1" applyFont="1" applyFill="1" applyBorder="1" applyAlignment="1" applyProtection="1">
      <alignment horizontal="right"/>
    </xf>
    <xf numFmtId="14" fontId="1" fillId="3" borderId="0" xfId="0" applyNumberFormat="1" applyFont="1" applyFill="1" applyBorder="1" applyAlignment="1" applyProtection="1">
      <alignment horizontal="left"/>
    </xf>
    <xf numFmtId="4" fontId="0" fillId="3" borderId="0" xfId="0" applyNumberFormat="1" applyFill="1" applyProtection="1"/>
    <xf numFmtId="0" fontId="0" fillId="3" borderId="21" xfId="0" applyFill="1" applyBorder="1" applyProtection="1"/>
    <xf numFmtId="0" fontId="1" fillId="3" borderId="11" xfId="0" applyFont="1" applyFill="1" applyBorder="1" applyProtection="1"/>
    <xf numFmtId="0" fontId="5" fillId="2" borderId="23" xfId="1" applyBorder="1" applyProtection="1">
      <protection locked="0"/>
    </xf>
    <xf numFmtId="0" fontId="1" fillId="4" borderId="11" xfId="0" applyFont="1" applyFill="1" applyBorder="1" applyAlignment="1" applyProtection="1"/>
    <xf numFmtId="0" fontId="1" fillId="4" borderId="12" xfId="0" applyFont="1" applyFill="1" applyBorder="1" applyAlignment="1" applyProtection="1"/>
    <xf numFmtId="14" fontId="1" fillId="4" borderId="13" xfId="0" applyNumberFormat="1" applyFont="1" applyFill="1" applyBorder="1" applyAlignment="1" applyProtection="1"/>
    <xf numFmtId="49" fontId="5" fillId="2" borderId="14" xfId="1" applyNumberFormat="1" applyBorder="1" applyProtection="1">
      <protection locked="0"/>
    </xf>
    <xf numFmtId="49" fontId="5" fillId="2" borderId="17" xfId="1" applyNumberFormat="1" applyBorder="1" applyProtection="1">
      <protection locked="0"/>
    </xf>
    <xf numFmtId="49" fontId="5" fillId="2" borderId="19" xfId="1" applyNumberFormat="1" applyBorder="1" applyProtection="1">
      <protection locked="0"/>
    </xf>
    <xf numFmtId="0" fontId="1" fillId="3" borderId="0" xfId="0" applyFont="1" applyFill="1" applyBorder="1" applyAlignment="1" applyProtection="1">
      <alignment horizontal="right"/>
    </xf>
    <xf numFmtId="164" fontId="5" fillId="2" borderId="1" xfId="1" applyNumberFormat="1" applyBorder="1" applyAlignment="1" applyProtection="1">
      <alignment horizontal="center"/>
      <protection locked="0"/>
    </xf>
    <xf numFmtId="4" fontId="5" fillId="2" borderId="1" xfId="1" applyNumberFormat="1" applyBorder="1" applyAlignment="1" applyProtection="1">
      <alignment horizontal="center"/>
      <protection locked="0"/>
    </xf>
    <xf numFmtId="164" fontId="5" fillId="2" borderId="20" xfId="1" applyNumberFormat="1" applyBorder="1" applyAlignment="1" applyProtection="1">
      <alignment horizontal="center"/>
      <protection locked="0"/>
    </xf>
    <xf numFmtId="4" fontId="5" fillId="2" borderId="20" xfId="1" applyNumberForma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9" fillId="3" borderId="0" xfId="0" applyFont="1" applyFill="1" applyProtection="1"/>
    <xf numFmtId="0" fontId="4" fillId="3" borderId="0" xfId="0" applyFont="1" applyFill="1" applyAlignment="1" applyProtection="1"/>
    <xf numFmtId="0" fontId="1" fillId="3" borderId="2" xfId="0" applyFont="1" applyFill="1" applyBorder="1" applyAlignment="1" applyProtection="1">
      <alignment horizontal="right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3" borderId="21" xfId="0" applyNumberFormat="1" applyFill="1" applyBorder="1" applyProtection="1"/>
    <xf numFmtId="0" fontId="1" fillId="0" borderId="2" xfId="0" applyFont="1" applyBorder="1" applyAlignment="1" applyProtection="1">
      <alignment horizontal="left" vertical="center" wrapText="1"/>
    </xf>
    <xf numFmtId="4" fontId="0" fillId="4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/>
    <xf numFmtId="0" fontId="0" fillId="3" borderId="0" xfId="0" applyFill="1" applyAlignment="1" applyProtection="1">
      <alignment wrapText="1"/>
    </xf>
    <xf numFmtId="0" fontId="6" fillId="3" borderId="0" xfId="2" applyFill="1" applyProtection="1"/>
    <xf numFmtId="4" fontId="0" fillId="4" borderId="2" xfId="0" applyNumberFormat="1" applyFill="1" applyBorder="1" applyAlignment="1" applyProtection="1">
      <alignment horizontal="center"/>
    </xf>
    <xf numFmtId="4" fontId="0" fillId="4" borderId="4" xfId="0" applyNumberFormat="1" applyFill="1" applyBorder="1" applyProtection="1"/>
    <xf numFmtId="164" fontId="5" fillId="2" borderId="15" xfId="1" applyNumberFormat="1" applyBorder="1" applyAlignment="1" applyProtection="1">
      <alignment horizontal="center"/>
      <protection locked="0"/>
    </xf>
    <xf numFmtId="4" fontId="5" fillId="2" borderId="15" xfId="1" applyNumberFormat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Protection="1"/>
    <xf numFmtId="0" fontId="5" fillId="2" borderId="24" xfId="1" applyBorder="1" applyProtection="1">
      <protection locked="0"/>
    </xf>
    <xf numFmtId="0" fontId="5" fillId="2" borderId="25" xfId="1" applyBorder="1" applyProtection="1">
      <protection locked="0"/>
    </xf>
    <xf numFmtId="0" fontId="5" fillId="2" borderId="26" xfId="1" applyBorder="1" applyProtection="1">
      <protection locked="0"/>
    </xf>
    <xf numFmtId="2" fontId="5" fillId="2" borderId="2" xfId="1" applyNumberFormat="1" applyBorder="1" applyAlignment="1" applyProtection="1">
      <alignment horizontal="center"/>
      <protection locked="0"/>
    </xf>
    <xf numFmtId="2" fontId="0" fillId="3" borderId="0" xfId="0" applyNumberFormat="1" applyFill="1" applyProtection="1"/>
    <xf numFmtId="2" fontId="0" fillId="0" borderId="0" xfId="0" applyNumberFormat="1" applyProtection="1"/>
    <xf numFmtId="4" fontId="0" fillId="4" borderId="27" xfId="0" applyNumberFormat="1" applyFill="1" applyBorder="1" applyAlignment="1" applyProtection="1">
      <alignment horizontal="center"/>
    </xf>
    <xf numFmtId="2" fontId="5" fillId="2" borderId="27" xfId="1" applyNumberFormat="1" applyBorder="1" applyAlignment="1" applyProtection="1">
      <alignment horizontal="center"/>
      <protection locked="0"/>
    </xf>
    <xf numFmtId="4" fontId="0" fillId="4" borderId="28" xfId="0" applyNumberFormat="1" applyFill="1" applyBorder="1" applyAlignment="1" applyProtection="1">
      <alignment horizontal="center"/>
    </xf>
    <xf numFmtId="2" fontId="5" fillId="2" borderId="28" xfId="1" applyNumberFormat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6" fillId="3" borderId="0" xfId="2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right"/>
    </xf>
    <xf numFmtId="0" fontId="0" fillId="3" borderId="21" xfId="0" applyFill="1" applyBorder="1" applyAlignment="1" applyProtection="1">
      <alignment horizontal="center"/>
    </xf>
    <xf numFmtId="4" fontId="0" fillId="3" borderId="30" xfId="0" applyNumberFormat="1" applyFill="1" applyBorder="1" applyAlignment="1" applyProtection="1">
      <alignment horizontal="center"/>
    </xf>
    <xf numFmtId="4" fontId="0" fillId="3" borderId="31" xfId="0" applyNumberFormat="1" applyFill="1" applyBorder="1" applyAlignment="1" applyProtection="1">
      <alignment horizontal="center"/>
    </xf>
    <xf numFmtId="4" fontId="0" fillId="3" borderId="30" xfId="0" applyNumberFormat="1" applyFill="1" applyBorder="1" applyAlignment="1" applyProtection="1">
      <alignment horizontal="center" vertical="center"/>
    </xf>
    <xf numFmtId="2" fontId="0" fillId="3" borderId="30" xfId="0" applyNumberFormat="1" applyFill="1" applyBorder="1" applyAlignment="1" applyProtection="1">
      <alignment horizontal="center" vertical="center"/>
    </xf>
    <xf numFmtId="2" fontId="5" fillId="2" borderId="30" xfId="1" applyNumberFormat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</xf>
    <xf numFmtId="4" fontId="0" fillId="3" borderId="29" xfId="0" applyNumberFormat="1" applyFill="1" applyBorder="1" applyAlignment="1" applyProtection="1">
      <alignment horizontal="center" vertical="center"/>
    </xf>
    <xf numFmtId="2" fontId="0" fillId="3" borderId="29" xfId="0" applyNumberFormat="1" applyFill="1" applyBorder="1" applyAlignment="1" applyProtection="1">
      <alignment horizontal="center" vertical="center"/>
    </xf>
    <xf numFmtId="2" fontId="5" fillId="2" borderId="29" xfId="1" applyNumberFormat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 vertical="center"/>
    </xf>
    <xf numFmtId="2" fontId="0" fillId="3" borderId="31" xfId="0" applyNumberFormat="1" applyFill="1" applyBorder="1" applyAlignment="1" applyProtection="1">
      <alignment horizontal="center" vertical="center"/>
    </xf>
    <xf numFmtId="2" fontId="5" fillId="2" borderId="31" xfId="1" applyNumberFormat="1" applyBorder="1" applyAlignment="1" applyProtection="1">
      <alignment horizontal="center"/>
      <protection locked="0"/>
    </xf>
    <xf numFmtId="0" fontId="5" fillId="2" borderId="0" xfId="1" applyBorder="1" applyProtection="1"/>
    <xf numFmtId="0" fontId="0" fillId="5" borderId="12" xfId="0" applyFill="1" applyBorder="1" applyProtection="1"/>
    <xf numFmtId="0" fontId="1" fillId="5" borderId="11" xfId="0" applyFont="1" applyFill="1" applyBorder="1" applyProtection="1"/>
    <xf numFmtId="14" fontId="1" fillId="5" borderId="13" xfId="0" applyNumberFormat="1" applyFont="1" applyFill="1" applyBorder="1" applyProtection="1"/>
    <xf numFmtId="0" fontId="1" fillId="3" borderId="21" xfId="0" applyFont="1" applyFill="1" applyBorder="1" applyProtection="1"/>
    <xf numFmtId="0" fontId="0" fillId="3" borderId="0" xfId="0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center" wrapText="1"/>
    </xf>
    <xf numFmtId="4" fontId="0" fillId="3" borderId="34" xfId="0" applyNumberFormat="1" applyFill="1" applyBorder="1" applyAlignment="1" applyProtection="1">
      <alignment vertical="center"/>
    </xf>
    <xf numFmtId="4" fontId="0" fillId="3" borderId="32" xfId="0" applyNumberFormat="1" applyFill="1" applyBorder="1" applyAlignment="1" applyProtection="1">
      <alignment vertical="center"/>
    </xf>
    <xf numFmtId="4" fontId="0" fillId="3" borderId="35" xfId="0" applyNumberFormat="1" applyFill="1" applyBorder="1" applyAlignment="1" applyProtection="1">
      <alignment vertical="center"/>
    </xf>
    <xf numFmtId="4" fontId="5" fillId="2" borderId="2" xfId="1" applyNumberFormat="1" applyBorder="1" applyAlignment="1" applyProtection="1">
      <alignment horizontal="center"/>
      <protection locked="0"/>
    </xf>
    <xf numFmtId="4" fontId="5" fillId="2" borderId="2" xfId="1" applyNumberFormat="1" applyBorder="1" applyAlignment="1" applyProtection="1">
      <alignment horizontal="left" vertical="center"/>
      <protection locked="0"/>
    </xf>
    <xf numFmtId="4" fontId="0" fillId="4" borderId="27" xfId="0" applyNumberFormat="1" applyFill="1" applyBorder="1" applyAlignment="1" applyProtection="1">
      <alignment horizontal="right"/>
    </xf>
    <xf numFmtId="4" fontId="0" fillId="4" borderId="27" xfId="0" applyNumberFormat="1" applyFill="1" applyBorder="1" applyAlignment="1" applyProtection="1">
      <alignment horizontal="left"/>
    </xf>
    <xf numFmtId="4" fontId="0" fillId="4" borderId="2" xfId="0" applyNumberFormat="1" applyFill="1" applyBorder="1" applyAlignment="1" applyProtection="1">
      <alignment horizontal="right" vertical="center"/>
    </xf>
    <xf numFmtId="4" fontId="0" fillId="4" borderId="2" xfId="0" applyNumberForma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/>
    </xf>
    <xf numFmtId="4" fontId="0" fillId="3" borderId="36" xfId="0" applyNumberFormat="1" applyFill="1" applyBorder="1" applyAlignment="1" applyProtection="1">
      <alignment horizontal="left" vertical="center"/>
    </xf>
    <xf numFmtId="4" fontId="0" fillId="3" borderId="33" xfId="0" applyNumberFormat="1" applyFill="1" applyBorder="1" applyAlignment="1" applyProtection="1">
      <alignment horizontal="left" vertical="center"/>
    </xf>
    <xf numFmtId="4" fontId="0" fillId="3" borderId="37" xfId="0" applyNumberFormat="1" applyFill="1" applyBorder="1" applyAlignment="1" applyProtection="1">
      <alignment horizontal="left" vertical="center"/>
    </xf>
    <xf numFmtId="2" fontId="0" fillId="3" borderId="34" xfId="0" applyNumberFormat="1" applyFill="1" applyBorder="1" applyAlignment="1" applyProtection="1">
      <alignment horizontal="right" vertical="center"/>
    </xf>
    <xf numFmtId="2" fontId="0" fillId="3" borderId="32" xfId="0" applyNumberFormat="1" applyFill="1" applyBorder="1" applyAlignment="1" applyProtection="1">
      <alignment horizontal="right" vertical="center"/>
    </xf>
    <xf numFmtId="2" fontId="0" fillId="3" borderId="35" xfId="0" applyNumberFormat="1" applyFill="1" applyBorder="1" applyAlignment="1" applyProtection="1">
      <alignment horizontal="right" vertical="center"/>
    </xf>
    <xf numFmtId="2" fontId="0" fillId="3" borderId="36" xfId="0" applyNumberFormat="1" applyFill="1" applyBorder="1" applyAlignment="1" applyProtection="1">
      <alignment horizontal="left" vertical="center"/>
    </xf>
    <xf numFmtId="2" fontId="0" fillId="3" borderId="33" xfId="0" applyNumberFormat="1" applyFill="1" applyBorder="1" applyAlignment="1" applyProtection="1">
      <alignment horizontal="left" vertical="center"/>
    </xf>
    <xf numFmtId="4" fontId="0" fillId="4" borderId="40" xfId="0" applyNumberFormat="1" applyFill="1" applyBorder="1" applyAlignment="1" applyProtection="1">
      <alignment horizontal="center"/>
    </xf>
    <xf numFmtId="0" fontId="1" fillId="3" borderId="2" xfId="0" applyFont="1" applyFill="1" applyBorder="1" applyProtection="1"/>
    <xf numFmtId="1" fontId="0" fillId="4" borderId="22" xfId="0" applyNumberFormat="1" applyFill="1" applyBorder="1" applyAlignment="1" applyProtection="1">
      <alignment horizontal="center"/>
    </xf>
    <xf numFmtId="1" fontId="0" fillId="4" borderId="41" xfId="0" applyNumberFormat="1" applyFill="1" applyBorder="1" applyAlignment="1" applyProtection="1">
      <alignment horizontal="center"/>
    </xf>
    <xf numFmtId="4" fontId="0" fillId="4" borderId="44" xfId="0" applyNumberFormat="1" applyFill="1" applyBorder="1" applyAlignment="1" applyProtection="1">
      <alignment horizontal="right"/>
    </xf>
    <xf numFmtId="0" fontId="1" fillId="0" borderId="2" xfId="0" applyFont="1" applyBorder="1" applyAlignment="1" applyProtection="1">
      <alignment horizontal="left" wrapText="1"/>
    </xf>
    <xf numFmtId="4" fontId="0" fillId="4" borderId="1" xfId="0" applyNumberFormat="1" applyFill="1" applyBorder="1" applyAlignment="1" applyProtection="1">
      <alignment horizontal="center"/>
    </xf>
    <xf numFmtId="4" fontId="0" fillId="4" borderId="18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</xf>
    <xf numFmtId="4" fontId="0" fillId="4" borderId="45" xfId="0" applyNumberFormat="1" applyFill="1" applyBorder="1" applyAlignment="1" applyProtection="1">
      <alignment horizontal="center"/>
    </xf>
    <xf numFmtId="4" fontId="1" fillId="4" borderId="10" xfId="0" applyNumberFormat="1" applyFont="1" applyFill="1" applyBorder="1" applyAlignment="1" applyProtection="1"/>
    <xf numFmtId="4" fontId="1" fillId="4" borderId="42" xfId="0" applyNumberFormat="1" applyFont="1" applyFill="1" applyBorder="1" applyAlignment="1" applyProtection="1">
      <alignment horizontal="center"/>
    </xf>
    <xf numFmtId="4" fontId="0" fillId="4" borderId="46" xfId="0" applyNumberFormat="1" applyFill="1" applyBorder="1" applyAlignment="1" applyProtection="1">
      <alignment horizontal="left"/>
    </xf>
    <xf numFmtId="1" fontId="0" fillId="4" borderId="43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right"/>
    </xf>
    <xf numFmtId="4" fontId="0" fillId="4" borderId="47" xfId="0" applyNumberFormat="1" applyFill="1" applyBorder="1" applyAlignment="1" applyProtection="1">
      <alignment horizontal="left"/>
    </xf>
    <xf numFmtId="2" fontId="0" fillId="3" borderId="37" xfId="0" applyNumberFormat="1" applyFill="1" applyBorder="1" applyAlignment="1" applyProtection="1">
      <alignment horizontal="left" vertical="center"/>
    </xf>
    <xf numFmtId="4" fontId="5" fillId="5" borderId="2" xfId="1" applyNumberFormat="1" applyFill="1" applyBorder="1" applyAlignment="1" applyProtection="1">
      <alignment horizontal="left" vertical="center"/>
    </xf>
    <xf numFmtId="4" fontId="0" fillId="4" borderId="15" xfId="0" applyNumberFormat="1" applyFill="1" applyBorder="1" applyAlignment="1" applyProtection="1">
      <alignment horizontal="center"/>
    </xf>
    <xf numFmtId="4" fontId="0" fillId="4" borderId="15" xfId="0" applyNumberFormat="1" applyFill="1" applyBorder="1" applyAlignment="1" applyProtection="1">
      <alignment horizontal="right"/>
    </xf>
    <xf numFmtId="4" fontId="0" fillId="4" borderId="48" xfId="0" applyNumberFormat="1" applyFill="1" applyBorder="1" applyAlignment="1" applyProtection="1">
      <alignment horizontal="left"/>
    </xf>
    <xf numFmtId="4" fontId="0" fillId="4" borderId="49" xfId="0" applyNumberFormat="1" applyFill="1" applyBorder="1" applyAlignment="1" applyProtection="1">
      <alignment horizontal="right"/>
    </xf>
    <xf numFmtId="4" fontId="0" fillId="4" borderId="49" xfId="0" applyNumberFormat="1" applyFill="1" applyBorder="1" applyAlignment="1" applyProtection="1">
      <alignment horizontal="left"/>
    </xf>
    <xf numFmtId="4" fontId="0" fillId="4" borderId="48" xfId="0" applyNumberFormat="1" applyFill="1" applyBorder="1" applyAlignment="1" applyProtection="1">
      <alignment horizontal="right"/>
    </xf>
    <xf numFmtId="4" fontId="0" fillId="4" borderId="15" xfId="0" applyNumberFormat="1" applyFill="1" applyBorder="1" applyAlignment="1" applyProtection="1">
      <alignment horizontal="left"/>
    </xf>
    <xf numFmtId="4" fontId="0" fillId="4" borderId="1" xfId="0" applyNumberFormat="1" applyFill="1" applyBorder="1" applyAlignment="1" applyProtection="1">
      <alignment horizontal="right"/>
    </xf>
    <xf numFmtId="4" fontId="0" fillId="4" borderId="50" xfId="0" applyNumberFormat="1" applyFill="1" applyBorder="1" applyAlignment="1" applyProtection="1">
      <alignment horizontal="left"/>
    </xf>
    <xf numFmtId="4" fontId="0" fillId="4" borderId="51" xfId="0" applyNumberFormat="1" applyFill="1" applyBorder="1" applyAlignment="1" applyProtection="1">
      <alignment horizontal="right"/>
    </xf>
    <xf numFmtId="4" fontId="0" fillId="4" borderId="51" xfId="0" applyNumberFormat="1" applyFill="1" applyBorder="1" applyAlignment="1" applyProtection="1">
      <alignment horizontal="left"/>
    </xf>
    <xf numFmtId="4" fontId="0" fillId="4" borderId="50" xfId="0" applyNumberFormat="1" applyFill="1" applyBorder="1" applyAlignment="1" applyProtection="1">
      <alignment horizontal="right"/>
    </xf>
    <xf numFmtId="4" fontId="0" fillId="4" borderId="1" xfId="0" applyNumberFormat="1" applyFill="1" applyBorder="1" applyAlignment="1" applyProtection="1">
      <alignment horizontal="left"/>
    </xf>
    <xf numFmtId="4" fontId="0" fillId="4" borderId="52" xfId="0" applyNumberFormat="1" applyFill="1" applyBorder="1" applyAlignment="1" applyProtection="1">
      <alignment horizontal="left"/>
    </xf>
    <xf numFmtId="4" fontId="0" fillId="4" borderId="53" xfId="0" applyNumberFormat="1" applyFill="1" applyBorder="1" applyAlignment="1" applyProtection="1">
      <alignment horizontal="right"/>
    </xf>
    <xf numFmtId="4" fontId="0" fillId="4" borderId="53" xfId="0" applyNumberFormat="1" applyFill="1" applyBorder="1" applyAlignment="1" applyProtection="1">
      <alignment horizontal="left"/>
    </xf>
    <xf numFmtId="4" fontId="0" fillId="4" borderId="52" xfId="0" applyNumberFormat="1" applyFill="1" applyBorder="1" applyAlignment="1" applyProtection="1">
      <alignment horizontal="right"/>
    </xf>
    <xf numFmtId="4" fontId="0" fillId="4" borderId="20" xfId="0" applyNumberFormat="1" applyFill="1" applyBorder="1" applyAlignment="1" applyProtection="1">
      <alignment horizontal="left"/>
    </xf>
    <xf numFmtId="0" fontId="1" fillId="0" borderId="11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4" fontId="0" fillId="4" borderId="11" xfId="0" applyNumberFormat="1" applyFill="1" applyBorder="1" applyAlignment="1" applyProtection="1">
      <alignment horizontal="right" vertical="center"/>
    </xf>
    <xf numFmtId="165" fontId="0" fillId="3" borderId="0" xfId="0" applyNumberFormat="1" applyFill="1" applyProtection="1"/>
    <xf numFmtId="4" fontId="0" fillId="4" borderId="16" xfId="0" applyNumberFormat="1" applyFill="1" applyBorder="1" applyAlignment="1" applyProtection="1">
      <alignment horizontal="center"/>
    </xf>
    <xf numFmtId="4" fontId="1" fillId="4" borderId="2" xfId="0" applyNumberFormat="1" applyFont="1" applyFill="1" applyBorder="1" applyAlignment="1" applyProtection="1">
      <alignment horizontal="center"/>
    </xf>
    <xf numFmtId="3" fontId="0" fillId="3" borderId="0" xfId="0" applyNumberFormat="1" applyFill="1" applyProtection="1"/>
    <xf numFmtId="4" fontId="0" fillId="3" borderId="21" xfId="0" applyNumberFormat="1" applyFill="1" applyBorder="1" applyProtection="1"/>
    <xf numFmtId="4" fontId="0" fillId="0" borderId="0" xfId="0" applyNumberFormat="1" applyProtection="1"/>
    <xf numFmtId="0" fontId="6" fillId="3" borderId="0" xfId="2" applyFill="1" applyAlignment="1" applyProtection="1">
      <alignment horizontal="left"/>
    </xf>
    <xf numFmtId="4" fontId="2" fillId="3" borderId="0" xfId="0" applyNumberFormat="1" applyFont="1" applyFill="1" applyBorder="1" applyProtection="1"/>
    <xf numFmtId="4" fontId="0" fillId="4" borderId="25" xfId="0" applyNumberFormat="1" applyFill="1" applyBorder="1" applyAlignment="1" applyProtection="1">
      <alignment horizontal="center"/>
    </xf>
    <xf numFmtId="49" fontId="6" fillId="0" borderId="27" xfId="2" quotePrefix="1" applyNumberFormat="1" applyBorder="1" applyAlignment="1" applyProtection="1">
      <alignment horizontal="center"/>
    </xf>
    <xf numFmtId="49" fontId="6" fillId="0" borderId="1" xfId="2" quotePrefix="1" applyNumberFormat="1" applyBorder="1" applyAlignment="1" applyProtection="1">
      <alignment horizontal="center"/>
    </xf>
    <xf numFmtId="4" fontId="1" fillId="4" borderId="4" xfId="0" applyNumberFormat="1" applyFont="1" applyFill="1" applyBorder="1" applyAlignment="1" applyProtection="1">
      <alignment horizontal="center"/>
    </xf>
    <xf numFmtId="4" fontId="0" fillId="4" borderId="54" xfId="0" applyNumberFormat="1" applyFill="1" applyBorder="1" applyAlignment="1" applyProtection="1">
      <alignment horizontal="center"/>
    </xf>
    <xf numFmtId="49" fontId="6" fillId="0" borderId="20" xfId="2" quotePrefix="1" applyNumberFormat="1" applyBorder="1" applyAlignment="1" applyProtection="1">
      <alignment horizontal="center"/>
    </xf>
    <xf numFmtId="0" fontId="0" fillId="3" borderId="0" xfId="0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right" vertical="center"/>
    </xf>
    <xf numFmtId="4" fontId="0" fillId="3" borderId="0" xfId="0" applyNumberFormat="1" applyFill="1" applyAlignment="1" applyProtection="1">
      <alignment vertical="center"/>
    </xf>
    <xf numFmtId="2" fontId="0" fillId="3" borderId="0" xfId="0" applyNumberFormat="1" applyFill="1" applyAlignment="1" applyProtection="1">
      <alignment vertical="center"/>
    </xf>
    <xf numFmtId="0" fontId="0" fillId="0" borderId="0" xfId="0" applyAlignment="1" applyProtection="1">
      <alignment vertical="center"/>
    </xf>
    <xf numFmtId="4" fontId="1" fillId="4" borderId="10" xfId="0" applyNumberFormat="1" applyFont="1" applyFill="1" applyBorder="1" applyAlignment="1" applyProtection="1">
      <alignment horizontal="center"/>
    </xf>
    <xf numFmtId="0" fontId="6" fillId="3" borderId="0" xfId="2" applyFill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3" fontId="4" fillId="4" borderId="9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166" fontId="0" fillId="4" borderId="2" xfId="0" applyNumberFormat="1" applyFill="1" applyBorder="1" applyAlignment="1" applyProtection="1">
      <alignment horizontal="center" vertical="center"/>
    </xf>
    <xf numFmtId="3" fontId="5" fillId="2" borderId="2" xfId="1" applyNumberFormat="1" applyBorder="1" applyAlignment="1" applyProtection="1">
      <alignment horizontal="center" vertical="center"/>
      <protection locked="0"/>
    </xf>
    <xf numFmtId="166" fontId="4" fillId="4" borderId="6" xfId="0" applyNumberFormat="1" applyFont="1" applyFill="1" applyBorder="1" applyAlignment="1" applyProtection="1">
      <alignment vertical="center" wrapText="1"/>
    </xf>
    <xf numFmtId="4" fontId="4" fillId="4" borderId="8" xfId="0" applyNumberFormat="1" applyFont="1" applyFill="1" applyBorder="1" applyAlignment="1" applyProtection="1">
      <alignment vertical="center" wrapText="1"/>
    </xf>
    <xf numFmtId="4" fontId="0" fillId="4" borderId="10" xfId="0" applyNumberFormat="1" applyFill="1" applyBorder="1" applyProtection="1"/>
    <xf numFmtId="0" fontId="5" fillId="2" borderId="20" xfId="1" applyBorder="1" applyProtection="1">
      <protection locked="0"/>
    </xf>
    <xf numFmtId="0" fontId="5" fillId="2" borderId="54" xfId="1" applyBorder="1" applyProtection="1">
      <protection locked="0"/>
    </xf>
    <xf numFmtId="4" fontId="5" fillId="4" borderId="45" xfId="1" applyNumberFormat="1" applyFill="1" applyBorder="1" applyProtection="1"/>
    <xf numFmtId="0" fontId="1" fillId="0" borderId="2" xfId="0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vertical="center"/>
    </xf>
    <xf numFmtId="4" fontId="5" fillId="2" borderId="15" xfId="1" applyNumberFormat="1" applyBorder="1" applyProtection="1">
      <protection locked="0"/>
    </xf>
    <xf numFmtId="4" fontId="5" fillId="2" borderId="1" xfId="1" applyNumberFormat="1" applyBorder="1" applyProtection="1">
      <protection locked="0"/>
    </xf>
    <xf numFmtId="4" fontId="5" fillId="2" borderId="23" xfId="1" applyNumberFormat="1" applyBorder="1" applyProtection="1">
      <protection locked="0"/>
    </xf>
    <xf numFmtId="4" fontId="5" fillId="2" borderId="20" xfId="1" applyNumberFormat="1" applyBorder="1" applyProtection="1">
      <protection locked="0"/>
    </xf>
    <xf numFmtId="4" fontId="5" fillId="2" borderId="27" xfId="1" applyNumberFormat="1" applyBorder="1" applyAlignment="1" applyProtection="1">
      <alignment horizontal="center"/>
      <protection locked="0"/>
    </xf>
    <xf numFmtId="4" fontId="5" fillId="2" borderId="28" xfId="1" applyNumberFormat="1" applyBorder="1" applyAlignment="1" applyProtection="1">
      <alignment horizontal="center"/>
      <protection locked="0"/>
    </xf>
    <xf numFmtId="4" fontId="5" fillId="2" borderId="14" xfId="1" applyNumberFormat="1" applyBorder="1" applyAlignment="1" applyProtection="1">
      <alignment horizontal="right"/>
      <protection locked="0"/>
    </xf>
    <xf numFmtId="4" fontId="5" fillId="2" borderId="17" xfId="1" applyNumberFormat="1" applyBorder="1" applyAlignment="1" applyProtection="1">
      <alignment horizontal="right"/>
      <protection locked="0"/>
    </xf>
    <xf numFmtId="4" fontId="5" fillId="2" borderId="19" xfId="1" applyNumberFormat="1" applyBorder="1" applyAlignment="1" applyProtection="1">
      <alignment horizontal="right"/>
      <protection locked="0"/>
    </xf>
    <xf numFmtId="4" fontId="5" fillId="2" borderId="55" xfId="1" applyNumberFormat="1" applyBorder="1" applyAlignment="1" applyProtection="1">
      <alignment horizontal="center"/>
      <protection locked="0"/>
    </xf>
    <xf numFmtId="4" fontId="0" fillId="4" borderId="55" xfId="0" applyNumberFormat="1" applyFill="1" applyBorder="1" applyAlignment="1" applyProtection="1">
      <alignment horizontal="center"/>
    </xf>
    <xf numFmtId="4" fontId="0" fillId="4" borderId="56" xfId="0" applyNumberFormat="1" applyFill="1" applyBorder="1" applyAlignment="1" applyProtection="1">
      <alignment horizontal="center"/>
    </xf>
    <xf numFmtId="4" fontId="0" fillId="4" borderId="57" xfId="0" applyNumberFormat="1" applyFill="1" applyBorder="1" applyAlignment="1" applyProtection="1">
      <alignment horizontal="center"/>
    </xf>
    <xf numFmtId="2" fontId="5" fillId="2" borderId="55" xfId="1" applyNumberFormat="1" applyBorder="1" applyAlignment="1" applyProtection="1">
      <alignment horizontal="center"/>
      <protection locked="0"/>
    </xf>
    <xf numFmtId="4" fontId="5" fillId="2" borderId="11" xfId="1" applyNumberFormat="1" applyBorder="1" applyAlignment="1" applyProtection="1">
      <alignment horizontal="center"/>
      <protection locked="0"/>
    </xf>
    <xf numFmtId="4" fontId="5" fillId="2" borderId="13" xfId="1" applyNumberForma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right" wrapText="1"/>
    </xf>
    <xf numFmtId="0" fontId="1" fillId="3" borderId="12" xfId="0" applyFont="1" applyFill="1" applyBorder="1" applyAlignment="1" applyProtection="1">
      <alignment horizontal="right" wrapText="1"/>
    </xf>
    <xf numFmtId="0" fontId="1" fillId="3" borderId="13" xfId="0" applyFont="1" applyFill="1" applyBorder="1" applyAlignment="1" applyProtection="1">
      <alignment horizontal="right" wrapText="1"/>
    </xf>
    <xf numFmtId="0" fontId="5" fillId="2" borderId="11" xfId="1" applyBorder="1" applyAlignment="1" applyProtection="1">
      <alignment horizontal="center" vertical="center"/>
      <protection locked="0"/>
    </xf>
    <xf numFmtId="0" fontId="5" fillId="2" borderId="13" xfId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6" fillId="3" borderId="0" xfId="2" applyFill="1" applyAlignment="1" applyProtection="1">
      <alignment horizontal="left"/>
    </xf>
    <xf numFmtId="0" fontId="0" fillId="3" borderId="0" xfId="0" applyFill="1" applyAlignment="1" applyProtection="1">
      <alignment horizontal="left" vertical="top" wrapText="1"/>
    </xf>
    <xf numFmtId="0" fontId="0" fillId="0" borderId="11" xfId="0" applyBorder="1" applyAlignment="1" applyProtection="1">
      <alignment horizontal="right" wrapText="1"/>
    </xf>
    <xf numFmtId="0" fontId="0" fillId="0" borderId="12" xfId="0" applyBorder="1" applyAlignment="1" applyProtection="1">
      <alignment horizontal="right" wrapText="1"/>
    </xf>
    <xf numFmtId="0" fontId="0" fillId="0" borderId="13" xfId="0" applyBorder="1" applyAlignment="1" applyProtection="1">
      <alignment horizontal="right" wrapText="1"/>
    </xf>
    <xf numFmtId="4" fontId="4" fillId="4" borderId="9" xfId="0" applyNumberFormat="1" applyFont="1" applyFill="1" applyBorder="1" applyAlignment="1" applyProtection="1">
      <alignment horizontal="left" vertical="center"/>
    </xf>
    <xf numFmtId="4" fontId="4" fillId="4" borderId="10" xfId="0" applyNumberFormat="1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4" fontId="4" fillId="4" borderId="6" xfId="0" applyNumberFormat="1" applyFont="1" applyFill="1" applyBorder="1" applyAlignment="1" applyProtection="1">
      <alignment horizontal="left" vertical="center" wrapText="1"/>
    </xf>
    <xf numFmtId="4" fontId="4" fillId="4" borderId="7" xfId="0" applyNumberFormat="1" applyFont="1" applyFill="1" applyBorder="1" applyAlignment="1" applyProtection="1">
      <alignment horizontal="left" vertical="center" wrapText="1"/>
    </xf>
    <xf numFmtId="4" fontId="0" fillId="4" borderId="11" xfId="0" applyNumberFormat="1" applyFill="1" applyBorder="1" applyAlignment="1" applyProtection="1">
      <alignment horizontal="center" vertical="center"/>
    </xf>
    <xf numFmtId="4" fontId="0" fillId="4" borderId="13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4" fontId="5" fillId="2" borderId="11" xfId="1" applyNumberFormat="1" applyBorder="1" applyAlignment="1" applyProtection="1">
      <alignment horizontal="center" vertical="center"/>
      <protection locked="0"/>
    </xf>
    <xf numFmtId="4" fontId="5" fillId="2" borderId="13" xfId="1" applyNumberFormat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right"/>
    </xf>
    <xf numFmtId="0" fontId="0" fillId="0" borderId="12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5" fillId="2" borderId="11" xfId="1" applyBorder="1" applyAlignment="1" applyProtection="1">
      <alignment horizontal="center"/>
      <protection locked="0"/>
    </xf>
    <xf numFmtId="0" fontId="5" fillId="2" borderId="12" xfId="1" applyBorder="1" applyAlignment="1" applyProtection="1">
      <alignment horizontal="center"/>
      <protection locked="0"/>
    </xf>
    <xf numFmtId="0" fontId="5" fillId="2" borderId="13" xfId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right"/>
    </xf>
    <xf numFmtId="0" fontId="0" fillId="3" borderId="11" xfId="0" applyFill="1" applyBorder="1" applyAlignment="1" applyProtection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</xf>
    <xf numFmtId="164" fontId="5" fillId="2" borderId="11" xfId="1" applyNumberFormat="1" applyBorder="1" applyAlignment="1" applyProtection="1">
      <alignment horizontal="center"/>
      <protection locked="0"/>
    </xf>
    <xf numFmtId="164" fontId="5" fillId="2" borderId="13" xfId="1" applyNumberFormat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wrapText="1"/>
    </xf>
    <xf numFmtId="4" fontId="11" fillId="4" borderId="11" xfId="1" applyNumberFormat="1" applyFont="1" applyFill="1" applyBorder="1" applyAlignment="1" applyProtection="1">
      <alignment horizontal="center" vertical="center"/>
    </xf>
    <xf numFmtId="4" fontId="11" fillId="4" borderId="12" xfId="1" applyNumberFormat="1" applyFont="1" applyFill="1" applyBorder="1" applyAlignment="1" applyProtection="1">
      <alignment horizontal="center" vertical="center"/>
    </xf>
    <xf numFmtId="4" fontId="11" fillId="4" borderId="13" xfId="1" applyNumberFormat="1" applyFont="1" applyFill="1" applyBorder="1" applyAlignment="1" applyProtection="1">
      <alignment horizontal="center" vertical="center"/>
    </xf>
    <xf numFmtId="4" fontId="5" fillId="3" borderId="11" xfId="1" applyNumberFormat="1" applyFill="1" applyBorder="1" applyAlignment="1" applyProtection="1">
      <alignment horizontal="center" vertical="center"/>
    </xf>
    <xf numFmtId="4" fontId="5" fillId="3" borderId="12" xfId="1" applyNumberFormat="1" applyFill="1" applyBorder="1" applyAlignment="1" applyProtection="1">
      <alignment horizontal="center" vertical="center"/>
    </xf>
    <xf numFmtId="4" fontId="5" fillId="3" borderId="13" xfId="1" applyNumberForma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 wrapText="1"/>
    </xf>
    <xf numFmtId="0" fontId="0" fillId="3" borderId="37" xfId="0" applyFill="1" applyBorder="1" applyAlignment="1" applyProtection="1">
      <alignment horizontal="center" vertical="center" wrapText="1"/>
    </xf>
    <xf numFmtId="164" fontId="0" fillId="3" borderId="32" xfId="0" applyNumberFormat="1" applyFill="1" applyBorder="1" applyAlignment="1" applyProtection="1">
      <alignment horizontal="center" wrapText="1"/>
    </xf>
    <xf numFmtId="164" fontId="0" fillId="3" borderId="33" xfId="0" applyNumberForma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center" wrapText="1"/>
    </xf>
    <xf numFmtId="0" fontId="0" fillId="3" borderId="36" xfId="0" applyFill="1" applyBorder="1" applyAlignment="1" applyProtection="1">
      <alignment horizontal="center" wrapText="1"/>
    </xf>
    <xf numFmtId="0" fontId="0" fillId="3" borderId="35" xfId="0" applyFill="1" applyBorder="1" applyAlignment="1" applyProtection="1">
      <alignment horizontal="center" wrapText="1"/>
    </xf>
    <xf numFmtId="0" fontId="0" fillId="3" borderId="37" xfId="0" applyFill="1" applyBorder="1" applyAlignment="1" applyProtection="1">
      <alignment horizontal="center" wrapText="1"/>
    </xf>
    <xf numFmtId="0" fontId="6" fillId="3" borderId="0" xfId="2" quotePrefix="1" applyFill="1" applyAlignment="1" applyProtection="1">
      <alignment horizontal="center" vertical="center"/>
    </xf>
    <xf numFmtId="0" fontId="6" fillId="3" borderId="0" xfId="2" applyFill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3" borderId="0" xfId="0" applyFill="1" applyAlignment="1" applyProtection="1">
      <alignment horizontal="left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4" fontId="0" fillId="4" borderId="11" xfId="0" applyNumberFormat="1" applyFill="1" applyBorder="1" applyAlignment="1" applyProtection="1">
      <alignment horizontal="center"/>
    </xf>
    <xf numFmtId="4" fontId="0" fillId="4" borderId="13" xfId="0" applyNumberFormat="1" applyFill="1" applyBorder="1" applyAlignment="1" applyProtection="1">
      <alignment horizontal="center"/>
    </xf>
  </cellXfs>
  <cellStyles count="3">
    <cellStyle name="Eingabe" xfId="1" builtinId="20" customBuiltin="1"/>
    <cellStyle name="Link" xfId="2" builtinId="8"/>
    <cellStyle name="Standard" xfId="0" builtinId="0"/>
  </cellStyles>
  <dxfs count="101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2"/>
  <sheetViews>
    <sheetView tabSelected="1" zoomScaleNormal="100" workbookViewId="0">
      <selection activeCell="C52" sqref="C52:D52"/>
    </sheetView>
  </sheetViews>
  <sheetFormatPr baseColWidth="10" defaultColWidth="8.88671875" defaultRowHeight="14.4" x14ac:dyDescent="0.3"/>
  <cols>
    <col min="1" max="1" width="7.6640625" style="8" customWidth="1"/>
    <col min="2" max="3" width="20.6640625" style="8" customWidth="1"/>
    <col min="4" max="4" width="7.33203125" style="8" customWidth="1"/>
    <col min="5" max="5" width="22.6640625" style="8" customWidth="1"/>
    <col min="6" max="6" width="10.33203125" style="8" customWidth="1"/>
    <col min="7" max="7" width="19.6640625" style="8" customWidth="1"/>
    <col min="8" max="8" width="7.6640625" style="8" customWidth="1"/>
    <col min="9" max="9" width="15.44140625" style="8" hidden="1" customWidth="1"/>
    <col min="10" max="11" width="21.6640625" style="8" hidden="1" customWidth="1"/>
    <col min="12" max="12" width="8.88671875" style="8" hidden="1" customWidth="1"/>
    <col min="13" max="13" width="12.44140625" style="8" hidden="1" customWidth="1"/>
    <col min="14" max="14" width="11.33203125" style="164" hidden="1" customWidth="1"/>
    <col min="15" max="15" width="5.88671875" style="8" hidden="1" customWidth="1"/>
    <col min="16" max="16" width="11.33203125" style="8" hidden="1" customWidth="1"/>
    <col min="17" max="17" width="4.6640625" style="8" hidden="1" customWidth="1"/>
    <col min="18" max="18" width="11.33203125" style="164" hidden="1" customWidth="1"/>
    <col min="19" max="19" width="6.6640625" style="8" hidden="1" customWidth="1"/>
    <col min="20" max="20" width="11.6640625" style="72" hidden="1" customWidth="1"/>
    <col min="21" max="22" width="8.88671875" style="8" hidden="1" customWidth="1"/>
    <col min="23" max="23" width="0" style="8" hidden="1" customWidth="1"/>
    <col min="24" max="16384" width="8.88671875" style="8"/>
  </cols>
  <sheetData>
    <row r="1" spans="1:46" ht="28.95" customHeight="1" x14ac:dyDescent="0.4">
      <c r="A1" s="5"/>
      <c r="B1" s="239" t="s">
        <v>16</v>
      </c>
      <c r="C1" s="239"/>
      <c r="D1" s="48"/>
      <c r="E1" s="48"/>
      <c r="F1" s="48"/>
      <c r="G1" s="5"/>
      <c r="H1" s="5"/>
      <c r="I1" s="5"/>
      <c r="J1" s="5"/>
      <c r="K1" s="5"/>
      <c r="L1" s="5"/>
      <c r="M1" s="5"/>
      <c r="N1" s="31"/>
      <c r="O1" s="5"/>
      <c r="P1" s="5"/>
      <c r="Q1" s="5"/>
      <c r="R1" s="31"/>
      <c r="S1" s="5"/>
      <c r="T1" s="7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5"/>
      <c r="P2" s="5"/>
      <c r="Q2" s="5"/>
      <c r="R2" s="31"/>
      <c r="S2" s="5"/>
      <c r="T2" s="71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x14ac:dyDescent="0.3">
      <c r="A3" s="5"/>
      <c r="B3" s="10"/>
      <c r="C3" s="5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31"/>
      <c r="O3" s="5"/>
      <c r="P3" s="5"/>
      <c r="Q3" s="5"/>
      <c r="R3" s="31"/>
      <c r="S3" s="5"/>
      <c r="T3" s="71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x14ac:dyDescent="0.3">
      <c r="A4" s="5"/>
      <c r="B4" s="93"/>
      <c r="C4" s="5" t="s">
        <v>25</v>
      </c>
      <c r="D4" s="5"/>
      <c r="E4" s="5"/>
      <c r="F4" s="5"/>
      <c r="G4" s="5"/>
      <c r="H4" s="5"/>
      <c r="I4" s="5"/>
      <c r="J4" s="5"/>
      <c r="K4" s="5"/>
      <c r="L4" s="5"/>
      <c r="M4" s="5"/>
      <c r="N4" s="31"/>
      <c r="O4" s="5"/>
      <c r="P4" s="5"/>
      <c r="Q4" s="5"/>
      <c r="R4" s="31"/>
      <c r="S4" s="5"/>
      <c r="T4" s="71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1"/>
      <c r="O5" s="5"/>
      <c r="P5" s="5"/>
      <c r="Q5" s="5"/>
      <c r="R5" s="31"/>
      <c r="S5" s="5"/>
      <c r="T5" s="71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ht="15" thickBot="1" x14ac:dyDescent="0.35">
      <c r="A6" s="5"/>
      <c r="B6" s="243" t="s">
        <v>31</v>
      </c>
      <c r="C6" s="236"/>
      <c r="D6" s="237"/>
      <c r="E6" s="240" t="s">
        <v>111</v>
      </c>
      <c r="F6" s="241"/>
      <c r="G6" s="242"/>
      <c r="H6" s="5"/>
      <c r="I6" s="5"/>
      <c r="J6" s="5"/>
      <c r="K6" s="5"/>
      <c r="L6" s="5"/>
      <c r="M6" s="5"/>
      <c r="N6" s="31"/>
      <c r="O6" s="5"/>
      <c r="P6" s="5"/>
      <c r="Q6" s="5"/>
      <c r="R6" s="31"/>
      <c r="S6" s="5"/>
      <c r="T6" s="71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5" thickBot="1" x14ac:dyDescent="0.35">
      <c r="A7" s="5"/>
      <c r="B7" s="243" t="s">
        <v>30</v>
      </c>
      <c r="C7" s="236"/>
      <c r="D7" s="237"/>
      <c r="E7" s="240"/>
      <c r="F7" s="241"/>
      <c r="G7" s="242"/>
      <c r="H7" s="5"/>
      <c r="I7" s="5"/>
      <c r="J7" s="5"/>
      <c r="K7" s="5"/>
      <c r="L7" s="5"/>
      <c r="M7" s="5"/>
      <c r="N7" s="31"/>
      <c r="O7" s="5"/>
      <c r="P7" s="5"/>
      <c r="Q7" s="5"/>
      <c r="R7" s="31"/>
      <c r="S7" s="5"/>
      <c r="T7" s="71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" thickBot="1" x14ac:dyDescent="0.35">
      <c r="A8" s="5"/>
      <c r="B8" s="243" t="s">
        <v>33</v>
      </c>
      <c r="C8" s="236"/>
      <c r="D8" s="237"/>
      <c r="E8" s="240"/>
      <c r="F8" s="241"/>
      <c r="G8" s="242"/>
      <c r="H8" s="5"/>
      <c r="I8" s="5"/>
      <c r="J8" s="5"/>
      <c r="K8" s="5"/>
      <c r="L8" s="5"/>
      <c r="M8" s="5"/>
      <c r="N8" s="31"/>
      <c r="O8" s="5"/>
      <c r="P8" s="5"/>
      <c r="Q8" s="5"/>
      <c r="R8" s="31"/>
      <c r="S8" s="5"/>
      <c r="T8" s="7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" thickBot="1" x14ac:dyDescent="0.35">
      <c r="A9" s="5"/>
      <c r="B9" s="243" t="s">
        <v>32</v>
      </c>
      <c r="C9" s="236"/>
      <c r="D9" s="237"/>
      <c r="E9" s="240"/>
      <c r="F9" s="241"/>
      <c r="G9" s="242"/>
      <c r="H9" s="5"/>
      <c r="I9" s="5"/>
      <c r="J9" s="5"/>
      <c r="K9" s="5"/>
      <c r="L9" s="5"/>
      <c r="M9" s="5"/>
      <c r="N9" s="31"/>
      <c r="O9" s="5"/>
      <c r="P9" s="5"/>
      <c r="Q9" s="5"/>
      <c r="R9" s="31"/>
      <c r="S9" s="5"/>
      <c r="T9" s="71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ht="15" thickBot="1" x14ac:dyDescent="0.35">
      <c r="A10" s="5"/>
      <c r="B10" s="41"/>
      <c r="C10" s="41"/>
      <c r="D10" s="64"/>
      <c r="E10" s="5"/>
      <c r="F10" s="5"/>
      <c r="G10" s="5"/>
      <c r="H10" s="5"/>
      <c r="I10" s="5"/>
      <c r="J10" s="5"/>
      <c r="K10" s="5"/>
      <c r="L10" s="5"/>
      <c r="M10" s="5"/>
      <c r="N10" s="31"/>
      <c r="O10" s="5"/>
      <c r="P10" s="5"/>
      <c r="Q10" s="5"/>
      <c r="R10" s="31"/>
      <c r="S10" s="5"/>
      <c r="T10" s="71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" thickBot="1" x14ac:dyDescent="0.35">
      <c r="A11" s="5"/>
      <c r="B11" s="243" t="s">
        <v>87</v>
      </c>
      <c r="C11" s="236"/>
      <c r="D11" s="236"/>
      <c r="E11" s="237"/>
      <c r="F11" s="208">
        <v>2845963</v>
      </c>
      <c r="G11" s="209"/>
      <c r="H11" s="5"/>
      <c r="I11" s="5"/>
      <c r="J11" s="5"/>
      <c r="K11" s="5"/>
      <c r="L11" s="5"/>
      <c r="M11" s="5"/>
      <c r="N11" s="31"/>
      <c r="O11" s="5"/>
      <c r="P11" s="5"/>
      <c r="Q11" s="5"/>
      <c r="R11" s="31"/>
      <c r="S11" s="5"/>
      <c r="T11" s="71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ht="15" thickBot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1"/>
      <c r="O12" s="5"/>
      <c r="P12" s="5"/>
      <c r="Q12" s="5"/>
      <c r="R12" s="31"/>
      <c r="S12" s="5"/>
      <c r="T12" s="71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5" thickBot="1" x14ac:dyDescent="0.35">
      <c r="A13" s="5"/>
      <c r="B13" s="243" t="s">
        <v>82</v>
      </c>
      <c r="C13" s="236"/>
      <c r="D13" s="236"/>
      <c r="E13" s="237"/>
      <c r="F13" s="246">
        <v>44348</v>
      </c>
      <c r="G13" s="247"/>
      <c r="H13" s="5"/>
      <c r="I13" s="5"/>
      <c r="J13" s="5"/>
      <c r="K13" s="5"/>
      <c r="L13" s="5"/>
      <c r="M13" s="5"/>
      <c r="N13" s="31"/>
      <c r="O13" s="5"/>
      <c r="P13" s="5"/>
      <c r="Q13" s="5"/>
      <c r="R13" s="31"/>
      <c r="S13" s="5"/>
      <c r="T13" s="71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x14ac:dyDescent="0.3">
      <c r="A14" s="5"/>
      <c r="B14" s="79"/>
      <c r="C14" s="79"/>
      <c r="D14" s="79"/>
      <c r="E14" s="5"/>
      <c r="F14" s="5"/>
      <c r="G14" s="5"/>
      <c r="H14" s="5"/>
      <c r="I14" s="5"/>
      <c r="J14" s="5"/>
      <c r="K14" s="5"/>
      <c r="L14" s="5"/>
      <c r="M14" s="5"/>
      <c r="N14" s="31"/>
      <c r="O14" s="5"/>
      <c r="P14" s="5"/>
      <c r="Q14" s="5"/>
      <c r="R14" s="31"/>
      <c r="S14" s="5"/>
      <c r="T14" s="71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6.2" thickBot="1" x14ac:dyDescent="0.35">
      <c r="A15" s="5"/>
      <c r="B15" s="5"/>
      <c r="C15" s="5"/>
      <c r="D15" s="5"/>
      <c r="E15" s="5"/>
      <c r="F15" s="5"/>
      <c r="G15" s="5"/>
      <c r="H15" s="49"/>
      <c r="I15" s="49"/>
      <c r="J15" s="5"/>
      <c r="K15" s="5"/>
      <c r="L15" s="5"/>
      <c r="M15" s="5"/>
      <c r="N15" s="31"/>
      <c r="O15" s="5"/>
      <c r="P15" s="5"/>
      <c r="Q15" s="5"/>
      <c r="R15" s="31"/>
      <c r="S15" s="5"/>
      <c r="T15" s="71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s="177" customFormat="1" ht="21.6" customHeight="1" thickBot="1" x14ac:dyDescent="0.35">
      <c r="A16" s="173"/>
      <c r="B16" s="174" t="s">
        <v>70</v>
      </c>
      <c r="C16" s="215" t="s">
        <v>88</v>
      </c>
      <c r="D16" s="216"/>
      <c r="E16" s="174" t="s">
        <v>11</v>
      </c>
      <c r="F16" s="215" t="s">
        <v>89</v>
      </c>
      <c r="G16" s="216"/>
      <c r="H16" s="173"/>
      <c r="I16" s="173"/>
      <c r="J16" s="173"/>
      <c r="K16" s="173"/>
      <c r="L16" s="173"/>
      <c r="M16" s="173"/>
      <c r="N16" s="175"/>
      <c r="O16" s="173"/>
      <c r="P16" s="173"/>
      <c r="Q16" s="173"/>
      <c r="R16" s="175"/>
      <c r="S16" s="173"/>
      <c r="T16" s="176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</row>
    <row r="17" spans="1:46" ht="15" thickBo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1"/>
      <c r="O17" s="5"/>
      <c r="P17" s="5"/>
      <c r="Q17" s="5"/>
      <c r="R17" s="31"/>
      <c r="S17" s="5"/>
      <c r="T17" s="71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27.6" customHeight="1" thickBot="1" x14ac:dyDescent="0.35">
      <c r="A18" s="5"/>
      <c r="B18" s="5"/>
      <c r="C18" s="5"/>
      <c r="D18" s="5"/>
      <c r="E18" s="5"/>
      <c r="F18" s="5"/>
      <c r="G18" s="125" t="s">
        <v>69</v>
      </c>
      <c r="H18" s="5"/>
      <c r="I18" s="5"/>
      <c r="J18" s="5"/>
      <c r="K18" s="5"/>
      <c r="L18" s="5"/>
      <c r="M18" s="5"/>
      <c r="N18" s="31"/>
      <c r="O18" s="5"/>
      <c r="P18" s="5"/>
      <c r="Q18" s="5"/>
      <c r="R18" s="31"/>
      <c r="S18" s="5"/>
      <c r="T18" s="71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72" customHeight="1" thickBot="1" x14ac:dyDescent="0.35">
      <c r="A19" s="5"/>
      <c r="B19" s="212" t="s">
        <v>96</v>
      </c>
      <c r="C19" s="236"/>
      <c r="D19" s="236"/>
      <c r="E19" s="237"/>
      <c r="F19" s="158">
        <f>IF(AND(ISBLANK(B21)=TRUE,ISBLANK(B23)=TRUE),"",IF(ISBLANK(B21)=TRUE,SUM(B23:E23)/COUNT(B23:E23),SUM(B21:E21)/COUNT(B21:E21)))</f>
        <v>1000</v>
      </c>
      <c r="G19" s="106" t="s">
        <v>90</v>
      </c>
      <c r="H19" s="5"/>
      <c r="I19" s="162">
        <f>ROW()</f>
        <v>19</v>
      </c>
      <c r="J19" s="5"/>
      <c r="K19" s="5"/>
      <c r="L19" s="5"/>
      <c r="M19" s="5"/>
      <c r="N19" s="31"/>
      <c r="O19" s="5"/>
      <c r="P19" s="5"/>
      <c r="Q19" s="5"/>
      <c r="R19" s="31"/>
      <c r="S19" s="5"/>
      <c r="T19" s="71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60" customHeight="1" thickBot="1" x14ac:dyDescent="0.35">
      <c r="A20" s="5"/>
      <c r="B20" s="192" t="s">
        <v>108</v>
      </c>
      <c r="C20" s="210" t="s">
        <v>102</v>
      </c>
      <c r="D20" s="218"/>
      <c r="E20" s="192" t="s">
        <v>103</v>
      </c>
      <c r="F20" s="66"/>
      <c r="G20" s="5"/>
      <c r="H20" s="5"/>
      <c r="I20" s="162">
        <f>I19</f>
        <v>19</v>
      </c>
      <c r="J20" s="5"/>
      <c r="K20" s="5"/>
      <c r="L20" s="5"/>
      <c r="M20" s="5"/>
      <c r="N20" s="31"/>
      <c r="O20" s="5"/>
      <c r="P20" s="5"/>
      <c r="Q20" s="5"/>
      <c r="R20" s="31"/>
      <c r="S20" s="5"/>
      <c r="T20" s="71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15" thickBot="1" x14ac:dyDescent="0.35">
      <c r="A21" s="5"/>
      <c r="B21" s="105">
        <v>1000</v>
      </c>
      <c r="C21" s="208">
        <v>1100</v>
      </c>
      <c r="D21" s="209"/>
      <c r="E21" s="105">
        <v>900</v>
      </c>
      <c r="F21" s="5"/>
      <c r="G21" s="5"/>
      <c r="H21" s="5"/>
      <c r="I21" s="162">
        <f t="shared" ref="I21:I43" si="0">I20</f>
        <v>19</v>
      </c>
      <c r="J21" s="5"/>
      <c r="K21" s="5"/>
      <c r="L21" s="5"/>
      <c r="M21" s="5"/>
      <c r="N21" s="31"/>
      <c r="O21" s="5"/>
      <c r="P21" s="5"/>
      <c r="Q21" s="5"/>
      <c r="R21" s="31"/>
      <c r="S21" s="5"/>
      <c r="T21" s="71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28.95" customHeight="1" thickBot="1" x14ac:dyDescent="0.35">
      <c r="A22" s="5"/>
      <c r="B22" s="51" t="s">
        <v>0</v>
      </c>
      <c r="C22" s="210" t="s">
        <v>1</v>
      </c>
      <c r="D22" s="211"/>
      <c r="E22" s="51" t="s">
        <v>2</v>
      </c>
      <c r="F22" s="65"/>
      <c r="G22" s="5"/>
      <c r="H22" s="5"/>
      <c r="I22" s="162">
        <f t="shared" si="0"/>
        <v>19</v>
      </c>
      <c r="J22" s="5"/>
      <c r="K22" s="5"/>
      <c r="L22" s="5"/>
      <c r="M22" s="5"/>
      <c r="N22" s="31"/>
      <c r="O22" s="5"/>
      <c r="P22" s="5"/>
      <c r="Q22" s="5"/>
      <c r="R22" s="31"/>
      <c r="S22" s="5"/>
      <c r="T22" s="71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" thickBot="1" x14ac:dyDescent="0.35">
      <c r="A23" s="5"/>
      <c r="B23" s="105"/>
      <c r="C23" s="208"/>
      <c r="D23" s="209"/>
      <c r="E23" s="105"/>
      <c r="F23" s="5"/>
      <c r="G23" s="5"/>
      <c r="H23" s="5"/>
      <c r="I23" s="162">
        <f t="shared" si="0"/>
        <v>19</v>
      </c>
      <c r="J23" s="5"/>
      <c r="K23" s="5"/>
      <c r="L23" s="5"/>
      <c r="M23" s="5"/>
      <c r="N23" s="31"/>
      <c r="O23" s="5"/>
      <c r="P23" s="5"/>
      <c r="Q23" s="5"/>
      <c r="R23" s="31"/>
      <c r="S23" s="5"/>
      <c r="T23" s="71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57" customHeight="1" thickBot="1" x14ac:dyDescent="0.35">
      <c r="A24" s="5"/>
      <c r="B24" s="52" t="s">
        <v>27</v>
      </c>
      <c r="C24" s="156" t="s">
        <v>73</v>
      </c>
      <c r="D24" s="157" t="s">
        <v>72</v>
      </c>
      <c r="E24" s="156" t="s">
        <v>74</v>
      </c>
      <c r="F24" s="157" t="s">
        <v>75</v>
      </c>
      <c r="G24" s="53" t="s">
        <v>39</v>
      </c>
      <c r="H24" s="5"/>
      <c r="I24" s="162">
        <f t="shared" si="0"/>
        <v>19</v>
      </c>
      <c r="J24" s="5"/>
      <c r="K24" s="5"/>
      <c r="L24" s="5"/>
      <c r="M24" s="5"/>
      <c r="N24" s="31"/>
      <c r="O24" s="5"/>
      <c r="P24" s="5"/>
      <c r="Q24" s="5"/>
      <c r="R24" s="31"/>
      <c r="S24" s="5"/>
      <c r="T24" s="71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x14ac:dyDescent="0.3">
      <c r="A25" s="5"/>
      <c r="B25" s="38" t="s">
        <v>92</v>
      </c>
      <c r="C25" s="194">
        <v>200</v>
      </c>
      <c r="D25" s="1" t="s">
        <v>91</v>
      </c>
      <c r="E25" s="1">
        <v>1</v>
      </c>
      <c r="F25" s="67" t="s">
        <v>94</v>
      </c>
      <c r="G25" s="3">
        <f ca="1">IF(OR(C25="",E25=""),"",C25*E25*INDIRECT("F"&amp;I19))</f>
        <v>200000</v>
      </c>
      <c r="H25" s="5"/>
      <c r="I25" s="162">
        <f t="shared" si="0"/>
        <v>19</v>
      </c>
      <c r="J25" s="5"/>
      <c r="K25" s="54" t="str">
        <f ca="1">IF(AND(B25&lt;&gt;"",INDIRECT("G"&amp;I19+34)="ja =&gt; Aufnahme im Fb 225"),B25,"")</f>
        <v>OZ a</v>
      </c>
      <c r="L25" s="54" t="str">
        <f ca="1">IF(AND(B25&lt;&gt;"",INDIRECT("G"&amp;I19+34)="ja =&gt; Aufnahme im Fb 225"),INDIRECT("$C$"&amp;I19-3),"")</f>
        <v>Betonstahl</v>
      </c>
      <c r="M25" s="54" t="str">
        <f ca="1">IF(AND(B25&lt;&gt;"",INDIRECT("G"&amp;I19+34)="ja =&gt; Aufnahme im Fb 225"),INDIRECT("F"&amp;I19-3),"")</f>
        <v>24 1062 100</v>
      </c>
      <c r="N25" s="163">
        <f ca="1">IF(AND(B25&lt;&gt;"",INDIRECT("G"&amp;I19+34)="ja =&gt; Aufnahme im Fb 225"),INDIRECT("F"&amp;I19),"")</f>
        <v>1000</v>
      </c>
      <c r="O25" s="54" t="str">
        <f ca="1">IF(AND(B25&lt;&gt;"",INDIRECT("G"&amp;I19+34)="ja =&gt; Aufnahme im Fb 225"),INDIRECT("G"&amp;I19),"")</f>
        <v>EUR/t</v>
      </c>
      <c r="P25" s="54">
        <f ca="1">IF(AND(B25&lt;&gt;"",INDIRECT("G"&amp;I19+34)="ja =&gt; Aufnahme im Fb 225"),E25,"")</f>
        <v>1</v>
      </c>
      <c r="Q25" s="54" t="str">
        <f ca="1">IF(AND(B25&lt;&gt;"",INDIRECT("G"&amp;I19+34)="ja =&gt; Aufnahme im Fb 225"),F25,"")</f>
        <v>t/t</v>
      </c>
      <c r="R25" s="163">
        <f ca="1">IF(AND(B25&lt;&gt;"",INDIRECT("G"&amp;I19+34)="ja =&gt; Aufnahme im Fb 225"),INDIRECT("F"&amp;I19+37),"")</f>
        <v>1105.9751972942502</v>
      </c>
      <c r="S25" s="54" t="str">
        <f ca="1">IF(AND(B25&lt;&gt;"",INDIRECT("G"&amp;I19+34)="ja =&gt; Aufnahme im Fb 225"),INDIRECT("G"&amp;I19+37),"")</f>
        <v>EUR/t</v>
      </c>
      <c r="T25" s="54">
        <f ca="1">IF(AND(B25&lt;&gt;"",INDIRECT("G"&amp;I19+34)="ja =&gt; Aufnahme im Fb 225"),INDIRECT("C"&amp;I19+39),"")</f>
        <v>196.2</v>
      </c>
      <c r="U25" s="54">
        <f ca="1">IF(AND(B25&lt;&gt;"",INDIRECT("G"&amp;I19+34)="ja =&gt; Aufnahme im Fb 225"),C25,"")</f>
        <v>200</v>
      </c>
      <c r="V25" s="54" t="str">
        <f ca="1">IF(AND(B25&lt;&gt;"",INDIRECT("G"&amp;I19+34)="ja =&gt; Aufnahme im Fb 225"),D25,"")</f>
        <v>t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x14ac:dyDescent="0.3">
      <c r="A26" s="5"/>
      <c r="B26" s="39" t="s">
        <v>93</v>
      </c>
      <c r="C26" s="195">
        <v>1000</v>
      </c>
      <c r="D26" s="2" t="s">
        <v>91</v>
      </c>
      <c r="E26" s="2">
        <v>1</v>
      </c>
      <c r="F26" s="68" t="s">
        <v>94</v>
      </c>
      <c r="G26" s="4">
        <f ca="1">IF(OR(C26="",E26=""),"",C26*E26*INDIRECT("F"&amp;I20))</f>
        <v>1000000</v>
      </c>
      <c r="H26" s="5"/>
      <c r="I26" s="162">
        <f t="shared" si="0"/>
        <v>19</v>
      </c>
      <c r="J26" s="5"/>
      <c r="K26" s="54" t="str">
        <f t="shared" ref="K26:K49" ca="1" si="1">IF(AND(B26&lt;&gt;"",INDIRECT("G"&amp;I20+34)="ja =&gt; Aufnahme im Fb 225"),B26,"")</f>
        <v>OZ b</v>
      </c>
      <c r="L26" s="54" t="str">
        <f t="shared" ref="L26:L49" ca="1" si="2">IF(AND(B26&lt;&gt;"",INDIRECT("G"&amp;I20+34)="ja =&gt; Aufnahme im Fb 225"),INDIRECT("$C$"&amp;I20-3),"")</f>
        <v>Betonstahl</v>
      </c>
      <c r="M26" s="54" t="str">
        <f t="shared" ref="M26:M49" ca="1" si="3">IF(AND(B26&lt;&gt;"",INDIRECT("G"&amp;I20+34)="ja =&gt; Aufnahme im Fb 225"),INDIRECT("F"&amp;I20-3),"")</f>
        <v>24 1062 100</v>
      </c>
      <c r="N26" s="163">
        <f t="shared" ref="N26:N49" ca="1" si="4">IF(AND(B26&lt;&gt;"",INDIRECT("G"&amp;I20+34)="ja =&gt; Aufnahme im Fb 225"),INDIRECT("F"&amp;I20),"")</f>
        <v>1000</v>
      </c>
      <c r="O26" s="54" t="str">
        <f t="shared" ref="O26:O49" ca="1" si="5">IF(AND(B26&lt;&gt;"",INDIRECT("G"&amp;I20+34)="ja =&gt; Aufnahme im Fb 225"),INDIRECT("G"&amp;I20),"")</f>
        <v>EUR/t</v>
      </c>
      <c r="P26" s="54">
        <f t="shared" ref="P26:P49" ca="1" si="6">IF(AND(B26&lt;&gt;"",INDIRECT("G"&amp;I20+34)="ja =&gt; Aufnahme im Fb 225"),E26,"")</f>
        <v>1</v>
      </c>
      <c r="Q26" s="54" t="str">
        <f t="shared" ref="Q26:Q49" ca="1" si="7">IF(AND(B26&lt;&gt;"",INDIRECT("G"&amp;I20+34)="ja =&gt; Aufnahme im Fb 225"),F26,"")</f>
        <v>t/t</v>
      </c>
      <c r="R26" s="163">
        <f t="shared" ref="R26:R49" ca="1" si="8">IF(AND(B26&lt;&gt;"",INDIRECT("G"&amp;I20+34)="ja =&gt; Aufnahme im Fb 225"),INDIRECT("F"&amp;I20+37),"")</f>
        <v>1105.9751972942502</v>
      </c>
      <c r="S26" s="54" t="str">
        <f t="shared" ref="S26:S49" ca="1" si="9">IF(AND(B26&lt;&gt;"",INDIRECT("G"&amp;I20+34)="ja =&gt; Aufnahme im Fb 225"),INDIRECT("G"&amp;I20+37),"")</f>
        <v>EUR/t</v>
      </c>
      <c r="T26" s="54">
        <f t="shared" ref="T26:T49" ca="1" si="10">IF(AND(B26&lt;&gt;"",INDIRECT("G"&amp;I20+34)="ja =&gt; Aufnahme im Fb 225"),INDIRECT("C"&amp;I20+39),"")</f>
        <v>196.2</v>
      </c>
      <c r="U26" s="54">
        <f t="shared" ref="U26:U49" ca="1" si="11">IF(AND(B26&lt;&gt;"",INDIRECT("G"&amp;I20+34)="ja =&gt; Aufnahme im Fb 225"),C26,"")</f>
        <v>1000</v>
      </c>
      <c r="V26" s="54" t="str">
        <f t="shared" ref="V26:V49" ca="1" si="12">IF(AND(B26&lt;&gt;"",INDIRECT("G"&amp;I20+34)="ja =&gt; Aufnahme im Fb 225"),D26,"")</f>
        <v>t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3">
      <c r="A27" s="5"/>
      <c r="B27" s="39"/>
      <c r="C27" s="195"/>
      <c r="D27" s="2"/>
      <c r="E27" s="2"/>
      <c r="F27" s="68"/>
      <c r="G27" s="4" t="str">
        <f t="shared" ref="G27:G49" si="13">IF(OR(C27="",E27=""),"",C27*E27*$F$19)</f>
        <v/>
      </c>
      <c r="H27" s="5"/>
      <c r="I27" s="162">
        <f t="shared" si="0"/>
        <v>19</v>
      </c>
      <c r="J27" s="5"/>
      <c r="K27" s="54" t="str">
        <f t="shared" ca="1" si="1"/>
        <v/>
      </c>
      <c r="L27" s="54" t="str">
        <f t="shared" ca="1" si="2"/>
        <v/>
      </c>
      <c r="M27" s="54" t="str">
        <f t="shared" ca="1" si="3"/>
        <v/>
      </c>
      <c r="N27" s="163" t="str">
        <f t="shared" ca="1" si="4"/>
        <v/>
      </c>
      <c r="O27" s="54" t="str">
        <f t="shared" ca="1" si="5"/>
        <v/>
      </c>
      <c r="P27" s="54" t="str">
        <f t="shared" ca="1" si="6"/>
        <v/>
      </c>
      <c r="Q27" s="54" t="str">
        <f t="shared" ca="1" si="7"/>
        <v/>
      </c>
      <c r="R27" s="163" t="str">
        <f t="shared" ca="1" si="8"/>
        <v/>
      </c>
      <c r="S27" s="54" t="str">
        <f t="shared" ca="1" si="9"/>
        <v/>
      </c>
      <c r="T27" s="54" t="str">
        <f t="shared" ca="1" si="10"/>
        <v/>
      </c>
      <c r="U27" s="54" t="str">
        <f t="shared" ca="1" si="11"/>
        <v/>
      </c>
      <c r="V27" s="54" t="str">
        <f t="shared" ca="1" si="12"/>
        <v/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3">
      <c r="A28" s="5"/>
      <c r="B28" s="39"/>
      <c r="C28" s="195"/>
      <c r="D28" s="2"/>
      <c r="E28" s="2"/>
      <c r="F28" s="68"/>
      <c r="G28" s="4" t="str">
        <f t="shared" si="13"/>
        <v/>
      </c>
      <c r="H28" s="5"/>
      <c r="I28" s="162">
        <f t="shared" si="0"/>
        <v>19</v>
      </c>
      <c r="J28" s="5"/>
      <c r="K28" s="54" t="str">
        <f t="shared" ca="1" si="1"/>
        <v/>
      </c>
      <c r="L28" s="54" t="str">
        <f t="shared" ca="1" si="2"/>
        <v/>
      </c>
      <c r="M28" s="54" t="str">
        <f t="shared" ca="1" si="3"/>
        <v/>
      </c>
      <c r="N28" s="163" t="str">
        <f t="shared" ca="1" si="4"/>
        <v/>
      </c>
      <c r="O28" s="54" t="str">
        <f t="shared" ca="1" si="5"/>
        <v/>
      </c>
      <c r="P28" s="54" t="str">
        <f t="shared" ca="1" si="6"/>
        <v/>
      </c>
      <c r="Q28" s="54" t="str">
        <f t="shared" ca="1" si="7"/>
        <v/>
      </c>
      <c r="R28" s="163" t="str">
        <f t="shared" ca="1" si="8"/>
        <v/>
      </c>
      <c r="S28" s="54" t="str">
        <f t="shared" ca="1" si="9"/>
        <v/>
      </c>
      <c r="T28" s="54" t="str">
        <f t="shared" ca="1" si="10"/>
        <v/>
      </c>
      <c r="U28" s="54" t="str">
        <f t="shared" ca="1" si="11"/>
        <v/>
      </c>
      <c r="V28" s="54" t="str">
        <f t="shared" ca="1" si="12"/>
        <v/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x14ac:dyDescent="0.3">
      <c r="A29" s="5"/>
      <c r="B29" s="39"/>
      <c r="C29" s="195"/>
      <c r="D29" s="2"/>
      <c r="E29" s="2"/>
      <c r="F29" s="68"/>
      <c r="G29" s="4" t="str">
        <f t="shared" si="13"/>
        <v/>
      </c>
      <c r="H29" s="5"/>
      <c r="I29" s="162">
        <f t="shared" si="0"/>
        <v>19</v>
      </c>
      <c r="J29" s="5"/>
      <c r="K29" s="54" t="str">
        <f t="shared" ca="1" si="1"/>
        <v/>
      </c>
      <c r="L29" s="54" t="str">
        <f t="shared" ca="1" si="2"/>
        <v/>
      </c>
      <c r="M29" s="54" t="str">
        <f t="shared" ca="1" si="3"/>
        <v/>
      </c>
      <c r="N29" s="163" t="str">
        <f t="shared" ca="1" si="4"/>
        <v/>
      </c>
      <c r="O29" s="54" t="str">
        <f t="shared" ca="1" si="5"/>
        <v/>
      </c>
      <c r="P29" s="54" t="str">
        <f t="shared" ca="1" si="6"/>
        <v/>
      </c>
      <c r="Q29" s="54" t="str">
        <f t="shared" ca="1" si="7"/>
        <v/>
      </c>
      <c r="R29" s="163" t="str">
        <f t="shared" ca="1" si="8"/>
        <v/>
      </c>
      <c r="S29" s="54" t="str">
        <f t="shared" ca="1" si="9"/>
        <v/>
      </c>
      <c r="T29" s="54" t="str">
        <f t="shared" ca="1" si="10"/>
        <v/>
      </c>
      <c r="U29" s="54" t="str">
        <f t="shared" ca="1" si="11"/>
        <v/>
      </c>
      <c r="V29" s="54" t="str">
        <f t="shared" ca="1" si="12"/>
        <v/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x14ac:dyDescent="0.3">
      <c r="A30" s="5"/>
      <c r="B30" s="39"/>
      <c r="C30" s="195"/>
      <c r="D30" s="2"/>
      <c r="E30" s="2"/>
      <c r="F30" s="68"/>
      <c r="G30" s="4" t="str">
        <f t="shared" si="13"/>
        <v/>
      </c>
      <c r="H30" s="5"/>
      <c r="I30" s="162">
        <f t="shared" si="0"/>
        <v>19</v>
      </c>
      <c r="J30" s="5"/>
      <c r="K30" s="54" t="str">
        <f t="shared" ca="1" si="1"/>
        <v/>
      </c>
      <c r="L30" s="54" t="str">
        <f t="shared" ca="1" si="2"/>
        <v/>
      </c>
      <c r="M30" s="54" t="str">
        <f t="shared" ca="1" si="3"/>
        <v/>
      </c>
      <c r="N30" s="163" t="str">
        <f t="shared" ca="1" si="4"/>
        <v/>
      </c>
      <c r="O30" s="54" t="str">
        <f t="shared" ca="1" si="5"/>
        <v/>
      </c>
      <c r="P30" s="54" t="str">
        <f t="shared" ca="1" si="6"/>
        <v/>
      </c>
      <c r="Q30" s="54" t="str">
        <f t="shared" ca="1" si="7"/>
        <v/>
      </c>
      <c r="R30" s="163" t="str">
        <f t="shared" ca="1" si="8"/>
        <v/>
      </c>
      <c r="S30" s="54" t="str">
        <f t="shared" ca="1" si="9"/>
        <v/>
      </c>
      <c r="T30" s="54" t="str">
        <f t="shared" ca="1" si="10"/>
        <v/>
      </c>
      <c r="U30" s="54" t="str">
        <f t="shared" ca="1" si="11"/>
        <v/>
      </c>
      <c r="V30" s="54" t="str">
        <f t="shared" ca="1" si="12"/>
        <v/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3">
      <c r="A31" s="5"/>
      <c r="B31" s="39"/>
      <c r="C31" s="195"/>
      <c r="D31" s="2"/>
      <c r="E31" s="2"/>
      <c r="F31" s="68"/>
      <c r="G31" s="4" t="str">
        <f t="shared" si="13"/>
        <v/>
      </c>
      <c r="H31" s="5"/>
      <c r="I31" s="162">
        <f t="shared" si="0"/>
        <v>19</v>
      </c>
      <c r="J31" s="5"/>
      <c r="K31" s="54" t="str">
        <f t="shared" ca="1" si="1"/>
        <v/>
      </c>
      <c r="L31" s="54" t="str">
        <f t="shared" ca="1" si="2"/>
        <v/>
      </c>
      <c r="M31" s="54" t="str">
        <f t="shared" ca="1" si="3"/>
        <v/>
      </c>
      <c r="N31" s="163" t="str">
        <f t="shared" ca="1" si="4"/>
        <v/>
      </c>
      <c r="O31" s="54" t="str">
        <f t="shared" ca="1" si="5"/>
        <v/>
      </c>
      <c r="P31" s="54" t="str">
        <f t="shared" ca="1" si="6"/>
        <v/>
      </c>
      <c r="Q31" s="54" t="str">
        <f t="shared" ca="1" si="7"/>
        <v/>
      </c>
      <c r="R31" s="163" t="str">
        <f t="shared" ca="1" si="8"/>
        <v/>
      </c>
      <c r="S31" s="54" t="str">
        <f t="shared" ca="1" si="9"/>
        <v/>
      </c>
      <c r="T31" s="54" t="str">
        <f t="shared" ca="1" si="10"/>
        <v/>
      </c>
      <c r="U31" s="54" t="str">
        <f t="shared" ca="1" si="11"/>
        <v/>
      </c>
      <c r="V31" s="54" t="str">
        <f t="shared" ca="1" si="12"/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3">
      <c r="A32" s="5"/>
      <c r="B32" s="39"/>
      <c r="C32" s="195"/>
      <c r="D32" s="2"/>
      <c r="E32" s="2"/>
      <c r="F32" s="68"/>
      <c r="G32" s="4" t="str">
        <f t="shared" si="13"/>
        <v/>
      </c>
      <c r="H32" s="5"/>
      <c r="I32" s="162">
        <f t="shared" si="0"/>
        <v>19</v>
      </c>
      <c r="J32" s="5"/>
      <c r="K32" s="54" t="str">
        <f t="shared" ca="1" si="1"/>
        <v/>
      </c>
      <c r="L32" s="54" t="str">
        <f t="shared" ca="1" si="2"/>
        <v/>
      </c>
      <c r="M32" s="54" t="str">
        <f t="shared" ca="1" si="3"/>
        <v/>
      </c>
      <c r="N32" s="163" t="str">
        <f t="shared" ca="1" si="4"/>
        <v/>
      </c>
      <c r="O32" s="54" t="str">
        <f t="shared" ca="1" si="5"/>
        <v/>
      </c>
      <c r="P32" s="54" t="str">
        <f t="shared" ca="1" si="6"/>
        <v/>
      </c>
      <c r="Q32" s="54" t="str">
        <f t="shared" ca="1" si="7"/>
        <v/>
      </c>
      <c r="R32" s="163" t="str">
        <f t="shared" ca="1" si="8"/>
        <v/>
      </c>
      <c r="S32" s="54" t="str">
        <f t="shared" ca="1" si="9"/>
        <v/>
      </c>
      <c r="T32" s="54" t="str">
        <f t="shared" ca="1" si="10"/>
        <v/>
      </c>
      <c r="U32" s="54" t="str">
        <f t="shared" ca="1" si="11"/>
        <v/>
      </c>
      <c r="V32" s="54" t="str">
        <f t="shared" ca="1" si="12"/>
        <v/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3">
      <c r="A33" s="5"/>
      <c r="B33" s="39"/>
      <c r="C33" s="195"/>
      <c r="D33" s="2"/>
      <c r="E33" s="2"/>
      <c r="F33" s="68"/>
      <c r="G33" s="4" t="str">
        <f t="shared" si="13"/>
        <v/>
      </c>
      <c r="H33" s="5"/>
      <c r="I33" s="162">
        <f t="shared" si="0"/>
        <v>19</v>
      </c>
      <c r="J33" s="5"/>
      <c r="K33" s="54" t="str">
        <f t="shared" ca="1" si="1"/>
        <v/>
      </c>
      <c r="L33" s="54" t="str">
        <f t="shared" ca="1" si="2"/>
        <v/>
      </c>
      <c r="M33" s="54" t="str">
        <f t="shared" ca="1" si="3"/>
        <v/>
      </c>
      <c r="N33" s="163" t="str">
        <f t="shared" ca="1" si="4"/>
        <v/>
      </c>
      <c r="O33" s="54" t="str">
        <f t="shared" ca="1" si="5"/>
        <v/>
      </c>
      <c r="P33" s="54" t="str">
        <f t="shared" ca="1" si="6"/>
        <v/>
      </c>
      <c r="Q33" s="54" t="str">
        <f t="shared" ca="1" si="7"/>
        <v/>
      </c>
      <c r="R33" s="163" t="str">
        <f t="shared" ca="1" si="8"/>
        <v/>
      </c>
      <c r="S33" s="54" t="str">
        <f t="shared" ca="1" si="9"/>
        <v/>
      </c>
      <c r="T33" s="54" t="str">
        <f t="shared" ca="1" si="10"/>
        <v/>
      </c>
      <c r="U33" s="54" t="str">
        <f t="shared" ca="1" si="11"/>
        <v/>
      </c>
      <c r="V33" s="54" t="str">
        <f t="shared" ca="1" si="12"/>
        <v/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x14ac:dyDescent="0.3">
      <c r="A34" s="5"/>
      <c r="B34" s="39"/>
      <c r="C34" s="195"/>
      <c r="D34" s="2"/>
      <c r="E34" s="2"/>
      <c r="F34" s="68"/>
      <c r="G34" s="4" t="str">
        <f t="shared" si="13"/>
        <v/>
      </c>
      <c r="H34" s="5"/>
      <c r="I34" s="162">
        <f t="shared" si="0"/>
        <v>19</v>
      </c>
      <c r="J34" s="5"/>
      <c r="K34" s="54" t="str">
        <f t="shared" ca="1" si="1"/>
        <v/>
      </c>
      <c r="L34" s="54" t="str">
        <f t="shared" ca="1" si="2"/>
        <v/>
      </c>
      <c r="M34" s="54" t="str">
        <f t="shared" ca="1" si="3"/>
        <v/>
      </c>
      <c r="N34" s="163" t="str">
        <f t="shared" ca="1" si="4"/>
        <v/>
      </c>
      <c r="O34" s="54" t="str">
        <f t="shared" ca="1" si="5"/>
        <v/>
      </c>
      <c r="P34" s="54" t="str">
        <f t="shared" ca="1" si="6"/>
        <v/>
      </c>
      <c r="Q34" s="54" t="str">
        <f t="shared" ca="1" si="7"/>
        <v/>
      </c>
      <c r="R34" s="163" t="str">
        <f t="shared" ca="1" si="8"/>
        <v/>
      </c>
      <c r="S34" s="54" t="str">
        <f t="shared" ca="1" si="9"/>
        <v/>
      </c>
      <c r="T34" s="54" t="str">
        <f t="shared" ca="1" si="10"/>
        <v/>
      </c>
      <c r="U34" s="54" t="str">
        <f t="shared" ca="1" si="11"/>
        <v/>
      </c>
      <c r="V34" s="54" t="str">
        <f t="shared" ca="1" si="12"/>
        <v/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3">
      <c r="A35" s="5"/>
      <c r="B35" s="39"/>
      <c r="C35" s="195"/>
      <c r="D35" s="2"/>
      <c r="E35" s="2"/>
      <c r="F35" s="68"/>
      <c r="G35" s="4" t="str">
        <f t="shared" si="13"/>
        <v/>
      </c>
      <c r="H35" s="5"/>
      <c r="I35" s="162">
        <f t="shared" si="0"/>
        <v>19</v>
      </c>
      <c r="J35" s="5"/>
      <c r="K35" s="54" t="str">
        <f t="shared" ca="1" si="1"/>
        <v/>
      </c>
      <c r="L35" s="54" t="str">
        <f t="shared" ca="1" si="2"/>
        <v/>
      </c>
      <c r="M35" s="54" t="str">
        <f t="shared" ca="1" si="3"/>
        <v/>
      </c>
      <c r="N35" s="163" t="str">
        <f t="shared" ca="1" si="4"/>
        <v/>
      </c>
      <c r="O35" s="54" t="str">
        <f t="shared" ca="1" si="5"/>
        <v/>
      </c>
      <c r="P35" s="54" t="str">
        <f t="shared" ca="1" si="6"/>
        <v/>
      </c>
      <c r="Q35" s="54" t="str">
        <f t="shared" ca="1" si="7"/>
        <v/>
      </c>
      <c r="R35" s="163" t="str">
        <f t="shared" ca="1" si="8"/>
        <v/>
      </c>
      <c r="S35" s="54" t="str">
        <f t="shared" ca="1" si="9"/>
        <v/>
      </c>
      <c r="T35" s="54" t="str">
        <f t="shared" ca="1" si="10"/>
        <v/>
      </c>
      <c r="U35" s="54" t="str">
        <f t="shared" ca="1" si="11"/>
        <v/>
      </c>
      <c r="V35" s="54" t="str">
        <f t="shared" ca="1" si="12"/>
        <v/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x14ac:dyDescent="0.3">
      <c r="A36" s="5"/>
      <c r="B36" s="39"/>
      <c r="C36" s="195"/>
      <c r="D36" s="2"/>
      <c r="E36" s="2"/>
      <c r="F36" s="68"/>
      <c r="G36" s="4" t="str">
        <f t="shared" si="13"/>
        <v/>
      </c>
      <c r="H36" s="5"/>
      <c r="I36" s="162">
        <f t="shared" si="0"/>
        <v>19</v>
      </c>
      <c r="J36" s="5"/>
      <c r="K36" s="54" t="str">
        <f t="shared" ca="1" si="1"/>
        <v/>
      </c>
      <c r="L36" s="54" t="str">
        <f t="shared" ca="1" si="2"/>
        <v/>
      </c>
      <c r="M36" s="54" t="str">
        <f t="shared" ca="1" si="3"/>
        <v/>
      </c>
      <c r="N36" s="163" t="str">
        <f t="shared" ca="1" si="4"/>
        <v/>
      </c>
      <c r="O36" s="54" t="str">
        <f t="shared" ca="1" si="5"/>
        <v/>
      </c>
      <c r="P36" s="54" t="str">
        <f t="shared" ca="1" si="6"/>
        <v/>
      </c>
      <c r="Q36" s="54" t="str">
        <f t="shared" ca="1" si="7"/>
        <v/>
      </c>
      <c r="R36" s="163" t="str">
        <f t="shared" ca="1" si="8"/>
        <v/>
      </c>
      <c r="S36" s="54" t="str">
        <f t="shared" ca="1" si="9"/>
        <v/>
      </c>
      <c r="T36" s="54" t="str">
        <f t="shared" ca="1" si="10"/>
        <v/>
      </c>
      <c r="U36" s="54" t="str">
        <f t="shared" ca="1" si="11"/>
        <v/>
      </c>
      <c r="V36" s="54" t="str">
        <f t="shared" ca="1" si="12"/>
        <v/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x14ac:dyDescent="0.3">
      <c r="A37" s="5"/>
      <c r="B37" s="39"/>
      <c r="C37" s="195"/>
      <c r="D37" s="2"/>
      <c r="E37" s="2"/>
      <c r="F37" s="68"/>
      <c r="G37" s="4" t="str">
        <f t="shared" si="13"/>
        <v/>
      </c>
      <c r="H37" s="5"/>
      <c r="I37" s="162">
        <f t="shared" si="0"/>
        <v>19</v>
      </c>
      <c r="J37" s="5"/>
      <c r="K37" s="54" t="str">
        <f t="shared" ca="1" si="1"/>
        <v/>
      </c>
      <c r="L37" s="54" t="str">
        <f t="shared" ca="1" si="2"/>
        <v/>
      </c>
      <c r="M37" s="54" t="str">
        <f t="shared" ca="1" si="3"/>
        <v/>
      </c>
      <c r="N37" s="163" t="str">
        <f t="shared" ca="1" si="4"/>
        <v/>
      </c>
      <c r="O37" s="54" t="str">
        <f t="shared" ca="1" si="5"/>
        <v/>
      </c>
      <c r="P37" s="54" t="str">
        <f t="shared" ca="1" si="6"/>
        <v/>
      </c>
      <c r="Q37" s="54" t="str">
        <f t="shared" ca="1" si="7"/>
        <v/>
      </c>
      <c r="R37" s="163" t="str">
        <f t="shared" ca="1" si="8"/>
        <v/>
      </c>
      <c r="S37" s="54" t="str">
        <f t="shared" ca="1" si="9"/>
        <v/>
      </c>
      <c r="T37" s="54" t="str">
        <f t="shared" ca="1" si="10"/>
        <v/>
      </c>
      <c r="U37" s="54" t="str">
        <f t="shared" ca="1" si="11"/>
        <v/>
      </c>
      <c r="V37" s="54" t="str">
        <f t="shared" ca="1" si="12"/>
        <v/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x14ac:dyDescent="0.3">
      <c r="A38" s="5"/>
      <c r="B38" s="39"/>
      <c r="C38" s="195"/>
      <c r="D38" s="2"/>
      <c r="E38" s="2"/>
      <c r="F38" s="68"/>
      <c r="G38" s="4" t="str">
        <f t="shared" si="13"/>
        <v/>
      </c>
      <c r="H38" s="5"/>
      <c r="I38" s="162">
        <f t="shared" si="0"/>
        <v>19</v>
      </c>
      <c r="J38" s="5"/>
      <c r="K38" s="54" t="str">
        <f t="shared" ca="1" si="1"/>
        <v/>
      </c>
      <c r="L38" s="54" t="str">
        <f t="shared" ca="1" si="2"/>
        <v/>
      </c>
      <c r="M38" s="54" t="str">
        <f t="shared" ca="1" si="3"/>
        <v/>
      </c>
      <c r="N38" s="163" t="str">
        <f t="shared" ca="1" si="4"/>
        <v/>
      </c>
      <c r="O38" s="54" t="str">
        <f t="shared" ca="1" si="5"/>
        <v/>
      </c>
      <c r="P38" s="54" t="str">
        <f t="shared" ca="1" si="6"/>
        <v/>
      </c>
      <c r="Q38" s="54" t="str">
        <f t="shared" ca="1" si="7"/>
        <v/>
      </c>
      <c r="R38" s="163" t="str">
        <f t="shared" ca="1" si="8"/>
        <v/>
      </c>
      <c r="S38" s="54" t="str">
        <f t="shared" ca="1" si="9"/>
        <v/>
      </c>
      <c r="T38" s="54" t="str">
        <f t="shared" ca="1" si="10"/>
        <v/>
      </c>
      <c r="U38" s="54" t="str">
        <f t="shared" ca="1" si="11"/>
        <v/>
      </c>
      <c r="V38" s="54" t="str">
        <f t="shared" ca="1" si="12"/>
        <v/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x14ac:dyDescent="0.3">
      <c r="A39" s="5"/>
      <c r="B39" s="39"/>
      <c r="C39" s="196"/>
      <c r="D39" s="34"/>
      <c r="E39" s="34"/>
      <c r="F39" s="69"/>
      <c r="G39" s="4" t="str">
        <f t="shared" si="13"/>
        <v/>
      </c>
      <c r="H39" s="5"/>
      <c r="I39" s="162">
        <f t="shared" si="0"/>
        <v>19</v>
      </c>
      <c r="J39" s="5"/>
      <c r="K39" s="54" t="str">
        <f t="shared" ca="1" si="1"/>
        <v/>
      </c>
      <c r="L39" s="54" t="str">
        <f t="shared" ca="1" si="2"/>
        <v/>
      </c>
      <c r="M39" s="54" t="str">
        <f t="shared" ca="1" si="3"/>
        <v/>
      </c>
      <c r="N39" s="163" t="str">
        <f t="shared" ca="1" si="4"/>
        <v/>
      </c>
      <c r="O39" s="54" t="str">
        <f t="shared" ca="1" si="5"/>
        <v/>
      </c>
      <c r="P39" s="54" t="str">
        <f t="shared" ca="1" si="6"/>
        <v/>
      </c>
      <c r="Q39" s="54" t="str">
        <f t="shared" ca="1" si="7"/>
        <v/>
      </c>
      <c r="R39" s="163" t="str">
        <f t="shared" ca="1" si="8"/>
        <v/>
      </c>
      <c r="S39" s="54" t="str">
        <f t="shared" ca="1" si="9"/>
        <v/>
      </c>
      <c r="T39" s="54" t="str">
        <f t="shared" ca="1" si="10"/>
        <v/>
      </c>
      <c r="U39" s="54" t="str">
        <f t="shared" ca="1" si="11"/>
        <v/>
      </c>
      <c r="V39" s="54" t="str">
        <f t="shared" ca="1" si="12"/>
        <v/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x14ac:dyDescent="0.3">
      <c r="A40" s="5"/>
      <c r="B40" s="39"/>
      <c r="C40" s="196"/>
      <c r="D40" s="34"/>
      <c r="E40" s="34"/>
      <c r="F40" s="69"/>
      <c r="G40" s="4" t="str">
        <f t="shared" si="13"/>
        <v/>
      </c>
      <c r="H40" s="5"/>
      <c r="I40" s="162">
        <f t="shared" si="0"/>
        <v>19</v>
      </c>
      <c r="J40" s="5"/>
      <c r="K40" s="54" t="str">
        <f t="shared" ca="1" si="1"/>
        <v/>
      </c>
      <c r="L40" s="54" t="str">
        <f t="shared" ca="1" si="2"/>
        <v/>
      </c>
      <c r="M40" s="54" t="str">
        <f t="shared" ca="1" si="3"/>
        <v/>
      </c>
      <c r="N40" s="163" t="str">
        <f t="shared" ca="1" si="4"/>
        <v/>
      </c>
      <c r="O40" s="54" t="str">
        <f t="shared" ca="1" si="5"/>
        <v/>
      </c>
      <c r="P40" s="54" t="str">
        <f t="shared" ca="1" si="6"/>
        <v/>
      </c>
      <c r="Q40" s="54" t="str">
        <f t="shared" ca="1" si="7"/>
        <v/>
      </c>
      <c r="R40" s="163" t="str">
        <f t="shared" ca="1" si="8"/>
        <v/>
      </c>
      <c r="S40" s="54" t="str">
        <f t="shared" ca="1" si="9"/>
        <v/>
      </c>
      <c r="T40" s="54" t="str">
        <f t="shared" ca="1" si="10"/>
        <v/>
      </c>
      <c r="U40" s="54" t="str">
        <f t="shared" ca="1" si="11"/>
        <v/>
      </c>
      <c r="V40" s="54" t="str">
        <f t="shared" ca="1" si="12"/>
        <v/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3">
      <c r="A41" s="5"/>
      <c r="B41" s="39"/>
      <c r="C41" s="196"/>
      <c r="D41" s="34"/>
      <c r="E41" s="34"/>
      <c r="F41" s="69"/>
      <c r="G41" s="4" t="str">
        <f t="shared" si="13"/>
        <v/>
      </c>
      <c r="H41" s="5"/>
      <c r="I41" s="162">
        <f t="shared" si="0"/>
        <v>19</v>
      </c>
      <c r="J41" s="5"/>
      <c r="K41" s="54" t="str">
        <f t="shared" ca="1" si="1"/>
        <v/>
      </c>
      <c r="L41" s="54" t="str">
        <f t="shared" ca="1" si="2"/>
        <v/>
      </c>
      <c r="M41" s="54" t="str">
        <f t="shared" ca="1" si="3"/>
        <v/>
      </c>
      <c r="N41" s="163" t="str">
        <f t="shared" ca="1" si="4"/>
        <v/>
      </c>
      <c r="O41" s="54" t="str">
        <f t="shared" ca="1" si="5"/>
        <v/>
      </c>
      <c r="P41" s="54" t="str">
        <f t="shared" ca="1" si="6"/>
        <v/>
      </c>
      <c r="Q41" s="54" t="str">
        <f t="shared" ca="1" si="7"/>
        <v/>
      </c>
      <c r="R41" s="163" t="str">
        <f t="shared" ca="1" si="8"/>
        <v/>
      </c>
      <c r="S41" s="54" t="str">
        <f t="shared" ca="1" si="9"/>
        <v/>
      </c>
      <c r="T41" s="54" t="str">
        <f t="shared" ca="1" si="10"/>
        <v/>
      </c>
      <c r="U41" s="54" t="str">
        <f t="shared" ca="1" si="11"/>
        <v/>
      </c>
      <c r="V41" s="54" t="str">
        <f t="shared" ca="1" si="12"/>
        <v/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3">
      <c r="A42" s="5"/>
      <c r="B42" s="39"/>
      <c r="C42" s="196"/>
      <c r="D42" s="34"/>
      <c r="E42" s="34"/>
      <c r="F42" s="69"/>
      <c r="G42" s="4" t="str">
        <f t="shared" si="13"/>
        <v/>
      </c>
      <c r="H42" s="5"/>
      <c r="I42" s="162">
        <f t="shared" si="0"/>
        <v>19</v>
      </c>
      <c r="J42" s="5"/>
      <c r="K42" s="54" t="str">
        <f t="shared" ca="1" si="1"/>
        <v/>
      </c>
      <c r="L42" s="54" t="str">
        <f t="shared" ca="1" si="2"/>
        <v/>
      </c>
      <c r="M42" s="54" t="str">
        <f t="shared" ca="1" si="3"/>
        <v/>
      </c>
      <c r="N42" s="163" t="str">
        <f t="shared" ca="1" si="4"/>
        <v/>
      </c>
      <c r="O42" s="54" t="str">
        <f t="shared" ca="1" si="5"/>
        <v/>
      </c>
      <c r="P42" s="54" t="str">
        <f t="shared" ca="1" si="6"/>
        <v/>
      </c>
      <c r="Q42" s="54" t="str">
        <f t="shared" ca="1" si="7"/>
        <v/>
      </c>
      <c r="R42" s="163" t="str">
        <f t="shared" ca="1" si="8"/>
        <v/>
      </c>
      <c r="S42" s="54" t="str">
        <f t="shared" ca="1" si="9"/>
        <v/>
      </c>
      <c r="T42" s="54" t="str">
        <f t="shared" ca="1" si="10"/>
        <v/>
      </c>
      <c r="U42" s="54" t="str">
        <f t="shared" ca="1" si="11"/>
        <v/>
      </c>
      <c r="V42" s="54" t="str">
        <f t="shared" ca="1" si="12"/>
        <v/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3">
      <c r="A43" s="5"/>
      <c r="B43" s="39"/>
      <c r="C43" s="196"/>
      <c r="D43" s="34"/>
      <c r="E43" s="34"/>
      <c r="F43" s="69"/>
      <c r="G43" s="4" t="str">
        <f t="shared" si="13"/>
        <v/>
      </c>
      <c r="H43" s="5"/>
      <c r="I43" s="162">
        <f t="shared" si="0"/>
        <v>19</v>
      </c>
      <c r="J43" s="5"/>
      <c r="K43" s="54" t="str">
        <f t="shared" ca="1" si="1"/>
        <v/>
      </c>
      <c r="L43" s="54" t="str">
        <f t="shared" ca="1" si="2"/>
        <v/>
      </c>
      <c r="M43" s="54" t="str">
        <f t="shared" ca="1" si="3"/>
        <v/>
      </c>
      <c r="N43" s="163" t="str">
        <f t="shared" ca="1" si="4"/>
        <v/>
      </c>
      <c r="O43" s="54" t="str">
        <f t="shared" ca="1" si="5"/>
        <v/>
      </c>
      <c r="P43" s="54" t="str">
        <f t="shared" ca="1" si="6"/>
        <v/>
      </c>
      <c r="Q43" s="54" t="str">
        <f t="shared" ca="1" si="7"/>
        <v/>
      </c>
      <c r="R43" s="163" t="str">
        <f t="shared" ca="1" si="8"/>
        <v/>
      </c>
      <c r="S43" s="54" t="str">
        <f t="shared" ca="1" si="9"/>
        <v/>
      </c>
      <c r="T43" s="54" t="str">
        <f t="shared" ca="1" si="10"/>
        <v/>
      </c>
      <c r="U43" s="54" t="str">
        <f t="shared" ca="1" si="11"/>
        <v/>
      </c>
      <c r="V43" s="54" t="str">
        <f t="shared" ca="1" si="12"/>
        <v/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3">
      <c r="A44" s="5"/>
      <c r="B44" s="39"/>
      <c r="C44" s="196"/>
      <c r="D44" s="34"/>
      <c r="E44" s="34"/>
      <c r="F44" s="69"/>
      <c r="G44" s="4" t="str">
        <f t="shared" si="13"/>
        <v/>
      </c>
      <c r="H44" s="5"/>
      <c r="I44" s="162"/>
      <c r="J44" s="5"/>
      <c r="K44" s="54" t="str">
        <f t="shared" ca="1" si="1"/>
        <v/>
      </c>
      <c r="L44" s="54" t="str">
        <f t="shared" ca="1" si="2"/>
        <v/>
      </c>
      <c r="M44" s="54" t="str">
        <f t="shared" ca="1" si="3"/>
        <v/>
      </c>
      <c r="N44" s="163" t="str">
        <f t="shared" ca="1" si="4"/>
        <v/>
      </c>
      <c r="O44" s="54" t="str">
        <f t="shared" ca="1" si="5"/>
        <v/>
      </c>
      <c r="P44" s="54" t="str">
        <f t="shared" ca="1" si="6"/>
        <v/>
      </c>
      <c r="Q44" s="54" t="str">
        <f t="shared" ca="1" si="7"/>
        <v/>
      </c>
      <c r="R44" s="163" t="str">
        <f t="shared" ca="1" si="8"/>
        <v/>
      </c>
      <c r="S44" s="54" t="str">
        <f t="shared" ca="1" si="9"/>
        <v/>
      </c>
      <c r="T44" s="54" t="str">
        <f t="shared" ca="1" si="10"/>
        <v/>
      </c>
      <c r="U44" s="54" t="str">
        <f t="shared" ca="1" si="11"/>
        <v/>
      </c>
      <c r="V44" s="54" t="str">
        <f t="shared" ca="1" si="12"/>
        <v/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3">
      <c r="A45" s="5"/>
      <c r="B45" s="39"/>
      <c r="C45" s="196"/>
      <c r="D45" s="34"/>
      <c r="E45" s="34"/>
      <c r="F45" s="69"/>
      <c r="G45" s="4" t="str">
        <f t="shared" si="13"/>
        <v/>
      </c>
      <c r="H45" s="5"/>
      <c r="I45" s="162"/>
      <c r="J45" s="5"/>
      <c r="K45" s="54" t="str">
        <f t="shared" ca="1" si="1"/>
        <v/>
      </c>
      <c r="L45" s="54" t="str">
        <f t="shared" ca="1" si="2"/>
        <v/>
      </c>
      <c r="M45" s="54" t="str">
        <f t="shared" ca="1" si="3"/>
        <v/>
      </c>
      <c r="N45" s="163" t="str">
        <f t="shared" ca="1" si="4"/>
        <v/>
      </c>
      <c r="O45" s="54" t="str">
        <f t="shared" ca="1" si="5"/>
        <v/>
      </c>
      <c r="P45" s="54" t="str">
        <f t="shared" ca="1" si="6"/>
        <v/>
      </c>
      <c r="Q45" s="54" t="str">
        <f t="shared" ca="1" si="7"/>
        <v/>
      </c>
      <c r="R45" s="163" t="str">
        <f t="shared" ca="1" si="8"/>
        <v/>
      </c>
      <c r="S45" s="54" t="str">
        <f t="shared" ca="1" si="9"/>
        <v/>
      </c>
      <c r="T45" s="54" t="str">
        <f t="shared" ca="1" si="10"/>
        <v/>
      </c>
      <c r="U45" s="54" t="str">
        <f t="shared" ca="1" si="11"/>
        <v/>
      </c>
      <c r="V45" s="54" t="str">
        <f t="shared" ca="1" si="12"/>
        <v/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3">
      <c r="A46" s="5"/>
      <c r="B46" s="39"/>
      <c r="C46" s="196"/>
      <c r="D46" s="34"/>
      <c r="E46" s="34"/>
      <c r="F46" s="69"/>
      <c r="G46" s="4" t="str">
        <f t="shared" si="13"/>
        <v/>
      </c>
      <c r="H46" s="5"/>
      <c r="I46" s="162"/>
      <c r="J46" s="5"/>
      <c r="K46" s="54" t="str">
        <f t="shared" ca="1" si="1"/>
        <v/>
      </c>
      <c r="L46" s="54" t="str">
        <f t="shared" ca="1" si="2"/>
        <v/>
      </c>
      <c r="M46" s="54" t="str">
        <f t="shared" ca="1" si="3"/>
        <v/>
      </c>
      <c r="N46" s="163" t="str">
        <f t="shared" ca="1" si="4"/>
        <v/>
      </c>
      <c r="O46" s="54" t="str">
        <f t="shared" ca="1" si="5"/>
        <v/>
      </c>
      <c r="P46" s="54" t="str">
        <f t="shared" ca="1" si="6"/>
        <v/>
      </c>
      <c r="Q46" s="54" t="str">
        <f t="shared" ca="1" si="7"/>
        <v/>
      </c>
      <c r="R46" s="163" t="str">
        <f t="shared" ca="1" si="8"/>
        <v/>
      </c>
      <c r="S46" s="54" t="str">
        <f t="shared" ca="1" si="9"/>
        <v/>
      </c>
      <c r="T46" s="54" t="str">
        <f t="shared" ca="1" si="10"/>
        <v/>
      </c>
      <c r="U46" s="54" t="str">
        <f t="shared" ca="1" si="11"/>
        <v/>
      </c>
      <c r="V46" s="54" t="str">
        <f t="shared" ca="1" si="12"/>
        <v/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3">
      <c r="A47" s="5"/>
      <c r="B47" s="39"/>
      <c r="C47" s="196"/>
      <c r="D47" s="34"/>
      <c r="E47" s="34"/>
      <c r="F47" s="69"/>
      <c r="G47" s="4" t="str">
        <f t="shared" si="13"/>
        <v/>
      </c>
      <c r="H47" s="5"/>
      <c r="I47" s="162"/>
      <c r="J47" s="5"/>
      <c r="K47" s="54" t="str">
        <f t="shared" ca="1" si="1"/>
        <v/>
      </c>
      <c r="L47" s="54" t="str">
        <f t="shared" ca="1" si="2"/>
        <v/>
      </c>
      <c r="M47" s="54" t="str">
        <f t="shared" ca="1" si="3"/>
        <v/>
      </c>
      <c r="N47" s="163" t="str">
        <f t="shared" ca="1" si="4"/>
        <v/>
      </c>
      <c r="O47" s="54" t="str">
        <f t="shared" ca="1" si="5"/>
        <v/>
      </c>
      <c r="P47" s="54" t="str">
        <f t="shared" ca="1" si="6"/>
        <v/>
      </c>
      <c r="Q47" s="54" t="str">
        <f t="shared" ca="1" si="7"/>
        <v/>
      </c>
      <c r="R47" s="163" t="str">
        <f t="shared" ca="1" si="8"/>
        <v/>
      </c>
      <c r="S47" s="54" t="str">
        <f t="shared" ca="1" si="9"/>
        <v/>
      </c>
      <c r="T47" s="54" t="str">
        <f t="shared" ca="1" si="10"/>
        <v/>
      </c>
      <c r="U47" s="54" t="str">
        <f t="shared" ca="1" si="11"/>
        <v/>
      </c>
      <c r="V47" s="54" t="str">
        <f t="shared" ca="1" si="12"/>
        <v/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3">
      <c r="A48" s="5"/>
      <c r="B48" s="39"/>
      <c r="C48" s="196"/>
      <c r="D48" s="34"/>
      <c r="E48" s="34"/>
      <c r="F48" s="69"/>
      <c r="G48" s="4" t="str">
        <f t="shared" si="13"/>
        <v/>
      </c>
      <c r="H48" s="5"/>
      <c r="I48" s="162"/>
      <c r="J48" s="5"/>
      <c r="K48" s="54" t="str">
        <f t="shared" ca="1" si="1"/>
        <v/>
      </c>
      <c r="L48" s="54" t="str">
        <f t="shared" ca="1" si="2"/>
        <v/>
      </c>
      <c r="M48" s="54" t="str">
        <f t="shared" ca="1" si="3"/>
        <v/>
      </c>
      <c r="N48" s="163" t="str">
        <f t="shared" ca="1" si="4"/>
        <v/>
      </c>
      <c r="O48" s="54" t="str">
        <f t="shared" ca="1" si="5"/>
        <v/>
      </c>
      <c r="P48" s="54" t="str">
        <f t="shared" ca="1" si="6"/>
        <v/>
      </c>
      <c r="Q48" s="54" t="str">
        <f t="shared" ca="1" si="7"/>
        <v/>
      </c>
      <c r="R48" s="163" t="str">
        <f t="shared" ca="1" si="8"/>
        <v/>
      </c>
      <c r="S48" s="54" t="str">
        <f t="shared" ca="1" si="9"/>
        <v/>
      </c>
      <c r="T48" s="54" t="str">
        <f t="shared" ca="1" si="10"/>
        <v/>
      </c>
      <c r="U48" s="54" t="str">
        <f t="shared" ca="1" si="11"/>
        <v/>
      </c>
      <c r="V48" s="54" t="str">
        <f t="shared" ca="1" si="12"/>
        <v/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5" thickBot="1" x14ac:dyDescent="0.35">
      <c r="A49" s="5"/>
      <c r="B49" s="40"/>
      <c r="C49" s="197"/>
      <c r="D49" s="189"/>
      <c r="E49" s="189"/>
      <c r="F49" s="190"/>
      <c r="G49" s="191" t="str">
        <f t="shared" si="13"/>
        <v/>
      </c>
      <c r="H49" s="5"/>
      <c r="I49" s="162"/>
      <c r="J49" s="5"/>
      <c r="K49" s="54" t="str">
        <f t="shared" ca="1" si="1"/>
        <v/>
      </c>
      <c r="L49" s="54" t="str">
        <f t="shared" ca="1" si="2"/>
        <v/>
      </c>
      <c r="M49" s="54" t="str">
        <f t="shared" ca="1" si="3"/>
        <v/>
      </c>
      <c r="N49" s="163" t="str">
        <f t="shared" ca="1" si="4"/>
        <v/>
      </c>
      <c r="O49" s="54" t="str">
        <f t="shared" ca="1" si="5"/>
        <v/>
      </c>
      <c r="P49" s="54" t="str">
        <f t="shared" ca="1" si="6"/>
        <v/>
      </c>
      <c r="Q49" s="54" t="str">
        <f t="shared" ca="1" si="7"/>
        <v/>
      </c>
      <c r="R49" s="163" t="str">
        <f t="shared" ca="1" si="8"/>
        <v/>
      </c>
      <c r="S49" s="54" t="str">
        <f t="shared" ca="1" si="9"/>
        <v/>
      </c>
      <c r="T49" s="54" t="str">
        <f t="shared" ca="1" si="10"/>
        <v/>
      </c>
      <c r="U49" s="54" t="str">
        <f t="shared" ca="1" si="11"/>
        <v/>
      </c>
      <c r="V49" s="54" t="str">
        <f t="shared" ca="1" si="12"/>
        <v/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5" thickBot="1" x14ac:dyDescent="0.35">
      <c r="A50" s="5"/>
      <c r="B50" s="5"/>
      <c r="C50" s="5"/>
      <c r="D50" s="5"/>
      <c r="E50" s="217" t="s">
        <v>3</v>
      </c>
      <c r="F50" s="218"/>
      <c r="G50" s="188">
        <f ca="1">SUM(G25:G49)</f>
        <v>1200000</v>
      </c>
      <c r="H50" s="5"/>
      <c r="I50" s="162"/>
      <c r="J50" s="5"/>
      <c r="K50" s="5"/>
      <c r="L50" s="5"/>
      <c r="M50" s="5"/>
      <c r="N50" s="31"/>
      <c r="O50" s="5"/>
      <c r="P50" s="5"/>
      <c r="Q50" s="5"/>
      <c r="R50" s="31"/>
      <c r="S50" s="5"/>
      <c r="T50" s="71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ht="90" customHeight="1" thickBot="1" x14ac:dyDescent="0.35">
      <c r="A51" s="5"/>
      <c r="B51" s="55" t="s">
        <v>5</v>
      </c>
      <c r="C51" s="234">
        <v>7</v>
      </c>
      <c r="D51" s="235"/>
      <c r="E51" s="185">
        <v>6</v>
      </c>
      <c r="F51" s="238" t="s">
        <v>107</v>
      </c>
      <c r="G51" s="233"/>
      <c r="H51" s="5"/>
      <c r="I51" s="162"/>
      <c r="J51" s="5"/>
      <c r="K51" s="5"/>
      <c r="L51" s="5"/>
      <c r="M51" s="5"/>
      <c r="N51" s="31"/>
      <c r="O51" s="5"/>
      <c r="P51" s="5"/>
      <c r="Q51" s="5"/>
      <c r="R51" s="31"/>
      <c r="S51" s="5"/>
      <c r="T51" s="71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ht="73.2" customHeight="1" thickBot="1" x14ac:dyDescent="0.35">
      <c r="A52" s="5"/>
      <c r="B52" s="55" t="s">
        <v>26</v>
      </c>
      <c r="C52" s="230">
        <f>IF($F$11="","",$F$11)</f>
        <v>2845963</v>
      </c>
      <c r="D52" s="231"/>
      <c r="E52" s="184">
        <f>IF(E51="","",IF(E51=1,0.5%,1%))</f>
        <v>0.01</v>
      </c>
      <c r="F52" s="183" t="s">
        <v>97</v>
      </c>
      <c r="G52" s="56">
        <f>IF(OR(C52="",E51=""),"",C52*E52)</f>
        <v>28459.63</v>
      </c>
      <c r="H52" s="5"/>
      <c r="I52" s="162"/>
      <c r="J52" s="5"/>
      <c r="K52" s="5"/>
      <c r="L52" s="5"/>
      <c r="M52" s="5"/>
      <c r="N52" s="31"/>
      <c r="O52" s="5"/>
      <c r="P52" s="5"/>
      <c r="Q52" s="5"/>
      <c r="R52" s="31"/>
      <c r="S52" s="5"/>
      <c r="T52" s="71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ht="15.6" x14ac:dyDescent="0.3">
      <c r="A53" s="5"/>
      <c r="B53" s="5"/>
      <c r="C53" s="182" t="s">
        <v>98</v>
      </c>
      <c r="D53" s="186">
        <f>E52</f>
        <v>0.01</v>
      </c>
      <c r="E53" s="228" t="s">
        <v>99</v>
      </c>
      <c r="F53" s="229"/>
      <c r="G53" s="226" t="str">
        <f ca="1">IF(AND(C51="",C52=""),"",IF(AND(C51&lt;E51,C52=""),"nein, keine Gleitung möglich",IF(AND(C51&gt;E51,C52=""),"bitte noch geschätze Auftragssumme eintragen",IF(AND(G50&gt;G52,C51=""),"bitte noch Zeitraum eintragen",IF(OR(C51&lt;E51,G50&lt;G52),"nein, keine Gleitung möglich","ja =&gt; Aufnahme im Fb 225")))))</f>
        <v>ja =&gt; Aufnahme im Fb 225</v>
      </c>
      <c r="H53" s="5"/>
      <c r="I53" s="162"/>
      <c r="J53" s="5"/>
      <c r="K53" s="5"/>
      <c r="L53" s="5"/>
      <c r="M53" s="5"/>
      <c r="N53" s="31"/>
      <c r="O53" s="5"/>
      <c r="P53" s="5"/>
      <c r="Q53" s="5"/>
      <c r="R53" s="31"/>
      <c r="S53" s="5"/>
      <c r="T53" s="71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ht="16.2" customHeight="1" thickBot="1" x14ac:dyDescent="0.35">
      <c r="A54" s="5"/>
      <c r="B54" s="5"/>
      <c r="C54" s="187" t="s">
        <v>12</v>
      </c>
      <c r="D54" s="181">
        <f>E51</f>
        <v>6</v>
      </c>
      <c r="E54" s="224" t="s">
        <v>100</v>
      </c>
      <c r="F54" s="225"/>
      <c r="G54" s="227"/>
      <c r="H54" s="5"/>
      <c r="I54" s="162"/>
      <c r="J54" s="5"/>
      <c r="K54" s="5"/>
      <c r="L54" s="5"/>
      <c r="M54" s="5"/>
      <c r="N54" s="31"/>
      <c r="O54" s="5"/>
      <c r="P54" s="5"/>
      <c r="Q54" s="5"/>
      <c r="R54" s="31"/>
      <c r="S54" s="5"/>
      <c r="T54" s="71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ht="15" thickBot="1" x14ac:dyDescent="0.35">
      <c r="A55" s="5"/>
      <c r="B55" s="5"/>
      <c r="C55" s="5"/>
      <c r="D55" s="5"/>
      <c r="E55" s="5"/>
      <c r="F55" s="5"/>
      <c r="G55" s="5"/>
      <c r="H55" s="5"/>
      <c r="I55" s="162"/>
      <c r="J55" s="5"/>
      <c r="K55" s="5"/>
      <c r="L55" s="5"/>
      <c r="M55" s="5"/>
      <c r="N55" s="31"/>
      <c r="O55" s="5"/>
      <c r="P55" s="5"/>
      <c r="Q55" s="5"/>
      <c r="R55" s="31"/>
      <c r="S55" s="5"/>
      <c r="T55" s="71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s="5" customFormat="1" ht="57.6" customHeight="1" thickBot="1" x14ac:dyDescent="0.35">
      <c r="B56" s="221" t="s">
        <v>106</v>
      </c>
      <c r="C56" s="222"/>
      <c r="D56" s="222"/>
      <c r="E56" s="222"/>
      <c r="F56" s="158">
        <f>IF(AND(OR(F19="",B58="",C58=""),E58=""),"X",IF(AND(E58="",B58&lt;&gt;"",C58&lt;&gt;""),F19*(C58/B58),IF(AND(E58&lt;&gt;"",B58="",C58&lt;&gt;""),E58,"X")))</f>
        <v>1105.9751972942502</v>
      </c>
      <c r="G56" s="137" t="str">
        <f>G19</f>
        <v>EUR/t</v>
      </c>
      <c r="I56" s="162"/>
      <c r="J56" s="159"/>
      <c r="N56" s="31"/>
      <c r="R56" s="31"/>
      <c r="T56" s="71"/>
    </row>
    <row r="57" spans="1:46" s="5" customFormat="1" ht="58.2" customHeight="1" thickBot="1" x14ac:dyDescent="0.35">
      <c r="B57" s="192" t="s">
        <v>104</v>
      </c>
      <c r="C57" s="192" t="s">
        <v>109</v>
      </c>
      <c r="D57" s="193" t="s">
        <v>105</v>
      </c>
      <c r="E57" s="53" t="s">
        <v>110</v>
      </c>
      <c r="I57" s="162"/>
      <c r="N57" s="31"/>
      <c r="R57" s="31"/>
      <c r="T57" s="71"/>
    </row>
    <row r="58" spans="1:46" s="5" customFormat="1" ht="15" thickBot="1" x14ac:dyDescent="0.35">
      <c r="B58" s="70">
        <v>177.4</v>
      </c>
      <c r="C58" s="70">
        <v>196.2</v>
      </c>
      <c r="D58" s="7"/>
      <c r="E58" s="105"/>
      <c r="F58" s="7"/>
      <c r="G58" s="7"/>
      <c r="I58" s="162"/>
      <c r="N58" s="31"/>
      <c r="R58" s="31"/>
      <c r="T58" s="71"/>
    </row>
    <row r="59" spans="1:46" s="5" customFormat="1" x14ac:dyDescent="0.3">
      <c r="N59" s="31"/>
      <c r="R59" s="31"/>
      <c r="T59" s="71"/>
    </row>
    <row r="60" spans="1:46" s="5" customFormat="1" ht="28.2" customHeight="1" x14ac:dyDescent="0.3">
      <c r="B60" s="220" t="s">
        <v>9</v>
      </c>
      <c r="C60" s="220"/>
      <c r="D60" s="220"/>
      <c r="E60" s="220"/>
      <c r="F60" s="220"/>
      <c r="G60" s="220"/>
      <c r="H60" s="58"/>
      <c r="I60" s="58"/>
      <c r="J60" s="58"/>
      <c r="N60" s="31"/>
      <c r="R60" s="31"/>
      <c r="T60" s="71"/>
    </row>
    <row r="61" spans="1:46" s="5" customFormat="1" x14ac:dyDescent="0.3">
      <c r="B61" s="21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61" s="219"/>
      <c r="D61" s="219"/>
      <c r="E61" s="219"/>
      <c r="F61" s="219"/>
      <c r="G61" s="219"/>
      <c r="N61" s="31"/>
      <c r="R61" s="31"/>
      <c r="T61" s="71"/>
    </row>
    <row r="62" spans="1:46" s="5" customFormat="1" x14ac:dyDescent="0.3">
      <c r="B62" s="78"/>
      <c r="C62" s="78"/>
      <c r="D62" s="78"/>
      <c r="E62" s="78"/>
      <c r="F62" s="78"/>
      <c r="G62" s="78"/>
      <c r="N62" s="31"/>
      <c r="R62" s="31"/>
      <c r="T62" s="71"/>
    </row>
    <row r="63" spans="1:46" ht="16.2" thickBot="1" x14ac:dyDescent="0.35">
      <c r="A63" s="5"/>
      <c r="B63" s="5"/>
      <c r="C63" s="5"/>
      <c r="D63" s="5"/>
      <c r="E63" s="5"/>
      <c r="F63" s="5"/>
      <c r="G63" s="5"/>
      <c r="H63" s="49"/>
      <c r="I63" s="49"/>
      <c r="J63" s="5"/>
      <c r="K63" s="5"/>
      <c r="L63" s="5"/>
      <c r="M63" s="5"/>
      <c r="N63" s="31"/>
      <c r="O63" s="5"/>
      <c r="P63" s="5"/>
      <c r="Q63" s="5"/>
      <c r="R63" s="31"/>
      <c r="S63" s="5"/>
      <c r="T63" s="71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s="177" customFormat="1" ht="21.6" customHeight="1" thickBot="1" x14ac:dyDescent="0.35">
      <c r="A64" s="173"/>
      <c r="B64" s="174" t="s">
        <v>83</v>
      </c>
      <c r="C64" s="215"/>
      <c r="D64" s="216"/>
      <c r="E64" s="174" t="s">
        <v>11</v>
      </c>
      <c r="F64" s="215"/>
      <c r="G64" s="216"/>
      <c r="H64" s="173"/>
      <c r="I64" s="173"/>
      <c r="J64" s="173"/>
      <c r="K64" s="173"/>
      <c r="L64" s="173"/>
      <c r="M64" s="173"/>
      <c r="N64" s="175"/>
      <c r="O64" s="173"/>
      <c r="P64" s="173"/>
      <c r="Q64" s="173"/>
      <c r="R64" s="175"/>
      <c r="S64" s="173"/>
      <c r="T64" s="176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</row>
    <row r="65" spans="1:46" ht="15" thickBo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31"/>
      <c r="O65" s="5"/>
      <c r="P65" s="5"/>
      <c r="Q65" s="5"/>
      <c r="R65" s="31"/>
      <c r="S65" s="5"/>
      <c r="T65" s="71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27.6" customHeight="1" thickBot="1" x14ac:dyDescent="0.35">
      <c r="A66" s="5"/>
      <c r="B66" s="5"/>
      <c r="C66" s="5"/>
      <c r="D66" s="5"/>
      <c r="E66" s="5"/>
      <c r="F66" s="5"/>
      <c r="G66" s="125" t="s">
        <v>69</v>
      </c>
      <c r="H66" s="5"/>
      <c r="I66" s="5"/>
      <c r="J66" s="5"/>
      <c r="K66" s="5"/>
      <c r="L66" s="5"/>
      <c r="M66" s="5"/>
      <c r="N66" s="31"/>
      <c r="O66" s="5"/>
      <c r="P66" s="5"/>
      <c r="Q66" s="5"/>
      <c r="R66" s="31"/>
      <c r="S66" s="5"/>
      <c r="T66" s="71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72" customHeight="1" thickBot="1" x14ac:dyDescent="0.35">
      <c r="A67" s="5"/>
      <c r="B67" s="212" t="s">
        <v>96</v>
      </c>
      <c r="C67" s="236"/>
      <c r="D67" s="236"/>
      <c r="E67" s="237"/>
      <c r="F67" s="158" t="str">
        <f>IF(AND(ISBLANK(B69)=TRUE,ISBLANK(B71)=TRUE),"",IF(ISBLANK(B69)=TRUE,SUM(B71:E71)/COUNT(B71:E71),SUM(B69:E69)/COUNT(B69:E69)))</f>
        <v/>
      </c>
      <c r="G67" s="106" t="s">
        <v>60</v>
      </c>
      <c r="H67" s="5"/>
      <c r="I67" s="162">
        <f>ROW()</f>
        <v>67</v>
      </c>
      <c r="J67" s="5"/>
      <c r="K67" s="5"/>
      <c r="L67" s="5"/>
      <c r="M67" s="5"/>
      <c r="N67" s="31"/>
      <c r="O67" s="5"/>
      <c r="P67" s="5"/>
      <c r="Q67" s="5"/>
      <c r="R67" s="31"/>
      <c r="S67" s="5"/>
      <c r="T67" s="71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ht="60" customHeight="1" thickBot="1" x14ac:dyDescent="0.35">
      <c r="A68" s="5"/>
      <c r="B68" s="192" t="s">
        <v>108</v>
      </c>
      <c r="C68" s="210" t="s">
        <v>102</v>
      </c>
      <c r="D68" s="218"/>
      <c r="E68" s="192" t="s">
        <v>103</v>
      </c>
      <c r="F68" s="66"/>
      <c r="G68" s="5"/>
      <c r="H68" s="5"/>
      <c r="I68" s="162">
        <f>I67</f>
        <v>67</v>
      </c>
      <c r="J68" s="5"/>
      <c r="K68" s="5"/>
      <c r="L68" s="5"/>
      <c r="M68" s="5"/>
      <c r="N68" s="31"/>
      <c r="O68" s="5"/>
      <c r="P68" s="5"/>
      <c r="Q68" s="5"/>
      <c r="R68" s="31"/>
      <c r="S68" s="5"/>
      <c r="T68" s="71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ht="15" thickBot="1" x14ac:dyDescent="0.35">
      <c r="A69" s="5"/>
      <c r="B69" s="105"/>
      <c r="C69" s="208"/>
      <c r="D69" s="209"/>
      <c r="E69" s="105"/>
      <c r="F69" s="5"/>
      <c r="G69" s="5"/>
      <c r="H69" s="5"/>
      <c r="I69" s="162">
        <f t="shared" ref="I69:I91" si="14">I68</f>
        <v>67</v>
      </c>
      <c r="J69" s="5"/>
      <c r="K69" s="5"/>
      <c r="L69" s="5"/>
      <c r="M69" s="5"/>
      <c r="N69" s="31"/>
      <c r="O69" s="5"/>
      <c r="P69" s="5"/>
      <c r="Q69" s="5"/>
      <c r="R69" s="31"/>
      <c r="S69" s="5"/>
      <c r="T69" s="71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28.95" customHeight="1" thickBot="1" x14ac:dyDescent="0.35">
      <c r="A70" s="5"/>
      <c r="B70" s="51" t="s">
        <v>0</v>
      </c>
      <c r="C70" s="210" t="s">
        <v>1</v>
      </c>
      <c r="D70" s="211"/>
      <c r="E70" s="51" t="s">
        <v>2</v>
      </c>
      <c r="F70" s="65"/>
      <c r="G70" s="5"/>
      <c r="H70" s="5"/>
      <c r="I70" s="162">
        <f t="shared" si="14"/>
        <v>67</v>
      </c>
      <c r="J70" s="5"/>
      <c r="K70" s="5"/>
      <c r="L70" s="5"/>
      <c r="M70" s="5"/>
      <c r="N70" s="31"/>
      <c r="O70" s="5"/>
      <c r="P70" s="5"/>
      <c r="Q70" s="5"/>
      <c r="R70" s="31"/>
      <c r="S70" s="5"/>
      <c r="T70" s="71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ht="15" thickBot="1" x14ac:dyDescent="0.35">
      <c r="A71" s="5"/>
      <c r="B71" s="105"/>
      <c r="C71" s="208"/>
      <c r="D71" s="209"/>
      <c r="E71" s="105"/>
      <c r="F71" s="5"/>
      <c r="G71" s="5"/>
      <c r="H71" s="5"/>
      <c r="I71" s="162">
        <f t="shared" si="14"/>
        <v>67</v>
      </c>
      <c r="J71" s="5"/>
      <c r="K71" s="5"/>
      <c r="L71" s="5"/>
      <c r="M71" s="5"/>
      <c r="N71" s="31"/>
      <c r="O71" s="5"/>
      <c r="P71" s="5"/>
      <c r="Q71" s="5"/>
      <c r="R71" s="31"/>
      <c r="S71" s="5"/>
      <c r="T71" s="71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ht="57" customHeight="1" thickBot="1" x14ac:dyDescent="0.35">
      <c r="A72" s="5"/>
      <c r="B72" s="180" t="s">
        <v>27</v>
      </c>
      <c r="C72" s="156" t="s">
        <v>73</v>
      </c>
      <c r="D72" s="157" t="s">
        <v>72</v>
      </c>
      <c r="E72" s="156" t="s">
        <v>74</v>
      </c>
      <c r="F72" s="157" t="s">
        <v>75</v>
      </c>
      <c r="G72" s="53" t="s">
        <v>39</v>
      </c>
      <c r="H72" s="5"/>
      <c r="I72" s="162">
        <f t="shared" si="14"/>
        <v>67</v>
      </c>
      <c r="J72" s="5"/>
      <c r="K72" s="5"/>
      <c r="L72" s="5"/>
      <c r="M72" s="5"/>
      <c r="N72" s="31"/>
      <c r="O72" s="5"/>
      <c r="P72" s="5"/>
      <c r="Q72" s="5"/>
      <c r="R72" s="31"/>
      <c r="S72" s="5"/>
      <c r="T72" s="71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x14ac:dyDescent="0.3">
      <c r="A73" s="5"/>
      <c r="B73" s="38"/>
      <c r="C73" s="194"/>
      <c r="D73" s="1"/>
      <c r="E73" s="1"/>
      <c r="F73" s="67"/>
      <c r="G73" s="3" t="str">
        <f ca="1">IF(OR(C73="",E73=""),"",C73*E73*INDIRECT("F"&amp;I67))</f>
        <v/>
      </c>
      <c r="H73" s="5"/>
      <c r="I73" s="162">
        <f t="shared" si="14"/>
        <v>67</v>
      </c>
      <c r="J73" s="5"/>
      <c r="K73" s="54" t="str">
        <f ca="1">IF(AND(B73&lt;&gt;"",INDIRECT("G"&amp;I67+34)="ja =&gt; Aufnahme im Fb 225"),B73,"")</f>
        <v/>
      </c>
      <c r="L73" s="54" t="str">
        <f ca="1">IF(AND(B73&lt;&gt;"",INDIRECT("G"&amp;I67+34)="ja =&gt; Aufnahme im Fb 225"),INDIRECT("$C$"&amp;I67-3),"")</f>
        <v/>
      </c>
      <c r="M73" s="54" t="str">
        <f ca="1">IF(AND(B73&lt;&gt;"",INDIRECT("G"&amp;I67+34)="ja =&gt; Aufnahme im Fb 225"),INDIRECT("F"&amp;I67-3),"")</f>
        <v/>
      </c>
      <c r="N73" s="163" t="str">
        <f ca="1">IF(AND(B73&lt;&gt;"",INDIRECT("G"&amp;I67+34)="ja =&gt; Aufnahme im Fb 225"),INDIRECT("F"&amp;I67),"")</f>
        <v/>
      </c>
      <c r="O73" s="54" t="str">
        <f ca="1">IF(AND(B73&lt;&gt;"",INDIRECT("G"&amp;I67+34)="ja =&gt; Aufnahme im Fb 225"),INDIRECT("G"&amp;I67),"")</f>
        <v/>
      </c>
      <c r="P73" s="54" t="str">
        <f ca="1">IF(AND(B73&lt;&gt;"",INDIRECT("G"&amp;I67+34)="ja =&gt; Aufnahme im Fb 225"),E73,"")</f>
        <v/>
      </c>
      <c r="Q73" s="54" t="str">
        <f ca="1">IF(AND(B73&lt;&gt;"",INDIRECT("G"&amp;I67+34)="ja =&gt; Aufnahme im Fb 225"),F73,"")</f>
        <v/>
      </c>
      <c r="R73" s="163" t="str">
        <f ca="1">IF(AND(B73&lt;&gt;"",INDIRECT("G"&amp;I67+34)="ja =&gt; Aufnahme im Fb 225"),INDIRECT("F"&amp;I67+37),"")</f>
        <v/>
      </c>
      <c r="S73" s="54" t="str">
        <f ca="1">IF(AND(B73&lt;&gt;"",INDIRECT("G"&amp;I67+34)="ja =&gt; Aufnahme im Fb 225"),INDIRECT("G"&amp;I67+37),"")</f>
        <v/>
      </c>
      <c r="T73" s="54" t="str">
        <f ca="1">IF(AND(B73&lt;&gt;"",INDIRECT("G"&amp;I67+34)="ja =&gt; Aufnahme im Fb 225"),INDIRECT("C"&amp;I67+39),"")</f>
        <v/>
      </c>
      <c r="U73" s="54" t="str">
        <f ca="1">IF(AND(B73&lt;&gt;"",INDIRECT("G"&amp;I67+34)="ja =&gt; Aufnahme im Fb 225"),C73,"")</f>
        <v/>
      </c>
      <c r="V73" s="54" t="str">
        <f ca="1">IF(AND(B73&lt;&gt;"",INDIRECT("G"&amp;I67+34)="ja =&gt; Aufnahme im Fb 225"),D73,"")</f>
        <v/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x14ac:dyDescent="0.3">
      <c r="A74" s="5"/>
      <c r="B74" s="39"/>
      <c r="C74" s="195"/>
      <c r="D74" s="2"/>
      <c r="E74" s="2"/>
      <c r="F74" s="68"/>
      <c r="G74" s="4" t="str">
        <f ca="1">IF(OR(C74="",E74=""),"",C74*E74*INDIRECT("F"&amp;I68))</f>
        <v/>
      </c>
      <c r="H74" s="5"/>
      <c r="I74" s="162">
        <f t="shared" si="14"/>
        <v>67</v>
      </c>
      <c r="J74" s="5"/>
      <c r="K74" s="54" t="str">
        <f t="shared" ref="K74:K97" ca="1" si="15">IF(AND(B74&lt;&gt;"",INDIRECT("G"&amp;I68+34)="ja =&gt; Aufnahme im Fb 225"),B74,"")</f>
        <v/>
      </c>
      <c r="L74" s="54" t="str">
        <f t="shared" ref="L74:L97" ca="1" si="16">IF(AND(B74&lt;&gt;"",INDIRECT("G"&amp;I68+34)="ja =&gt; Aufnahme im Fb 225"),INDIRECT("$C$"&amp;I68-3),"")</f>
        <v/>
      </c>
      <c r="M74" s="54" t="str">
        <f t="shared" ref="M74:M97" ca="1" si="17">IF(AND(B74&lt;&gt;"",INDIRECT("G"&amp;I68+34)="ja =&gt; Aufnahme im Fb 225"),INDIRECT("F"&amp;I68-3),"")</f>
        <v/>
      </c>
      <c r="N74" s="163" t="str">
        <f t="shared" ref="N74:N97" ca="1" si="18">IF(AND(B74&lt;&gt;"",INDIRECT("G"&amp;I68+34)="ja =&gt; Aufnahme im Fb 225"),INDIRECT("F"&amp;I68),"")</f>
        <v/>
      </c>
      <c r="O74" s="54" t="str">
        <f t="shared" ref="O74:O97" ca="1" si="19">IF(AND(B74&lt;&gt;"",INDIRECT("G"&amp;I68+34)="ja =&gt; Aufnahme im Fb 225"),INDIRECT("G"&amp;I68),"")</f>
        <v/>
      </c>
      <c r="P74" s="54" t="str">
        <f t="shared" ref="P74:P97" ca="1" si="20">IF(AND(B74&lt;&gt;"",INDIRECT("G"&amp;I68+34)="ja =&gt; Aufnahme im Fb 225"),E74,"")</f>
        <v/>
      </c>
      <c r="Q74" s="54" t="str">
        <f t="shared" ref="Q74:Q97" ca="1" si="21">IF(AND(B74&lt;&gt;"",INDIRECT("G"&amp;I68+34)="ja =&gt; Aufnahme im Fb 225"),F74,"")</f>
        <v/>
      </c>
      <c r="R74" s="163" t="str">
        <f t="shared" ref="R74:R97" ca="1" si="22">IF(AND(B74&lt;&gt;"",INDIRECT("G"&amp;I68+34)="ja =&gt; Aufnahme im Fb 225"),INDIRECT("F"&amp;I68+37),"")</f>
        <v/>
      </c>
      <c r="S74" s="54" t="str">
        <f t="shared" ref="S74:S97" ca="1" si="23">IF(AND(B74&lt;&gt;"",INDIRECT("G"&amp;I68+34)="ja =&gt; Aufnahme im Fb 225"),INDIRECT("G"&amp;I68+37),"")</f>
        <v/>
      </c>
      <c r="T74" s="54" t="str">
        <f t="shared" ref="T74:T97" ca="1" si="24">IF(AND(B74&lt;&gt;"",INDIRECT("G"&amp;I68+34)="ja =&gt; Aufnahme im Fb 225"),INDIRECT("C"&amp;I68+39),"")</f>
        <v/>
      </c>
      <c r="U74" s="54" t="str">
        <f t="shared" ref="U74:U97" ca="1" si="25">IF(AND(B74&lt;&gt;"",INDIRECT("G"&amp;I68+34)="ja =&gt; Aufnahme im Fb 225"),C74,"")</f>
        <v/>
      </c>
      <c r="V74" s="54" t="str">
        <f t="shared" ref="V74:V97" ca="1" si="26">IF(AND(B74&lt;&gt;"",INDIRECT("G"&amp;I68+34)="ja =&gt; Aufnahme im Fb 225"),D74,"")</f>
        <v/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x14ac:dyDescent="0.3">
      <c r="A75" s="5"/>
      <c r="B75" s="39"/>
      <c r="C75" s="195"/>
      <c r="D75" s="2"/>
      <c r="E75" s="2"/>
      <c r="F75" s="68"/>
      <c r="G75" s="4" t="str">
        <f t="shared" ref="G75:G97" si="27">IF(OR(C75="",E75=""),"",C75*E75*$F$19)</f>
        <v/>
      </c>
      <c r="H75" s="5"/>
      <c r="I75" s="162">
        <f t="shared" si="14"/>
        <v>67</v>
      </c>
      <c r="J75" s="5"/>
      <c r="K75" s="54" t="str">
        <f t="shared" ca="1" si="15"/>
        <v/>
      </c>
      <c r="L75" s="54" t="str">
        <f t="shared" ca="1" si="16"/>
        <v/>
      </c>
      <c r="M75" s="54" t="str">
        <f t="shared" ca="1" si="17"/>
        <v/>
      </c>
      <c r="N75" s="163" t="str">
        <f t="shared" ca="1" si="18"/>
        <v/>
      </c>
      <c r="O75" s="54" t="str">
        <f t="shared" ca="1" si="19"/>
        <v/>
      </c>
      <c r="P75" s="54" t="str">
        <f t="shared" ca="1" si="20"/>
        <v/>
      </c>
      <c r="Q75" s="54" t="str">
        <f t="shared" ca="1" si="21"/>
        <v/>
      </c>
      <c r="R75" s="163" t="str">
        <f t="shared" ca="1" si="22"/>
        <v/>
      </c>
      <c r="S75" s="54" t="str">
        <f t="shared" ca="1" si="23"/>
        <v/>
      </c>
      <c r="T75" s="54" t="str">
        <f t="shared" ca="1" si="24"/>
        <v/>
      </c>
      <c r="U75" s="54" t="str">
        <f t="shared" ca="1" si="25"/>
        <v/>
      </c>
      <c r="V75" s="54" t="str">
        <f t="shared" ca="1" si="26"/>
        <v/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x14ac:dyDescent="0.3">
      <c r="A76" s="5"/>
      <c r="B76" s="39"/>
      <c r="C76" s="195"/>
      <c r="D76" s="2"/>
      <c r="E76" s="2"/>
      <c r="F76" s="68"/>
      <c r="G76" s="4" t="str">
        <f t="shared" si="27"/>
        <v/>
      </c>
      <c r="H76" s="5"/>
      <c r="I76" s="162">
        <f t="shared" si="14"/>
        <v>67</v>
      </c>
      <c r="J76" s="5"/>
      <c r="K76" s="54" t="str">
        <f t="shared" ca="1" si="15"/>
        <v/>
      </c>
      <c r="L76" s="54" t="str">
        <f t="shared" ca="1" si="16"/>
        <v/>
      </c>
      <c r="M76" s="54" t="str">
        <f t="shared" ca="1" si="17"/>
        <v/>
      </c>
      <c r="N76" s="163" t="str">
        <f t="shared" ca="1" si="18"/>
        <v/>
      </c>
      <c r="O76" s="54" t="str">
        <f t="shared" ca="1" si="19"/>
        <v/>
      </c>
      <c r="P76" s="54" t="str">
        <f t="shared" ca="1" si="20"/>
        <v/>
      </c>
      <c r="Q76" s="54" t="str">
        <f t="shared" ca="1" si="21"/>
        <v/>
      </c>
      <c r="R76" s="163" t="str">
        <f t="shared" ca="1" si="22"/>
        <v/>
      </c>
      <c r="S76" s="54" t="str">
        <f t="shared" ca="1" si="23"/>
        <v/>
      </c>
      <c r="T76" s="54" t="str">
        <f t="shared" ca="1" si="24"/>
        <v/>
      </c>
      <c r="U76" s="54" t="str">
        <f t="shared" ca="1" si="25"/>
        <v/>
      </c>
      <c r="V76" s="54" t="str">
        <f t="shared" ca="1" si="26"/>
        <v/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x14ac:dyDescent="0.3">
      <c r="A77" s="5"/>
      <c r="B77" s="39"/>
      <c r="C77" s="195"/>
      <c r="D77" s="2"/>
      <c r="E77" s="2"/>
      <c r="F77" s="68"/>
      <c r="G77" s="4" t="str">
        <f t="shared" si="27"/>
        <v/>
      </c>
      <c r="H77" s="5"/>
      <c r="I77" s="162">
        <f t="shared" si="14"/>
        <v>67</v>
      </c>
      <c r="J77" s="5"/>
      <c r="K77" s="54" t="str">
        <f t="shared" ca="1" si="15"/>
        <v/>
      </c>
      <c r="L77" s="54" t="str">
        <f t="shared" ca="1" si="16"/>
        <v/>
      </c>
      <c r="M77" s="54" t="str">
        <f t="shared" ca="1" si="17"/>
        <v/>
      </c>
      <c r="N77" s="163" t="str">
        <f t="shared" ca="1" si="18"/>
        <v/>
      </c>
      <c r="O77" s="54" t="str">
        <f t="shared" ca="1" si="19"/>
        <v/>
      </c>
      <c r="P77" s="54" t="str">
        <f t="shared" ca="1" si="20"/>
        <v/>
      </c>
      <c r="Q77" s="54" t="str">
        <f t="shared" ca="1" si="21"/>
        <v/>
      </c>
      <c r="R77" s="163" t="str">
        <f t="shared" ca="1" si="22"/>
        <v/>
      </c>
      <c r="S77" s="54" t="str">
        <f t="shared" ca="1" si="23"/>
        <v/>
      </c>
      <c r="T77" s="54" t="str">
        <f t="shared" ca="1" si="24"/>
        <v/>
      </c>
      <c r="U77" s="54" t="str">
        <f t="shared" ca="1" si="25"/>
        <v/>
      </c>
      <c r="V77" s="54" t="str">
        <f t="shared" ca="1" si="26"/>
        <v/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x14ac:dyDescent="0.3">
      <c r="A78" s="5"/>
      <c r="B78" s="39"/>
      <c r="C78" s="195"/>
      <c r="D78" s="2"/>
      <c r="E78" s="2"/>
      <c r="F78" s="68"/>
      <c r="G78" s="4" t="str">
        <f t="shared" si="27"/>
        <v/>
      </c>
      <c r="H78" s="5"/>
      <c r="I78" s="162">
        <f t="shared" si="14"/>
        <v>67</v>
      </c>
      <c r="J78" s="5"/>
      <c r="K78" s="54" t="str">
        <f t="shared" ca="1" si="15"/>
        <v/>
      </c>
      <c r="L78" s="54" t="str">
        <f t="shared" ca="1" si="16"/>
        <v/>
      </c>
      <c r="M78" s="54" t="str">
        <f t="shared" ca="1" si="17"/>
        <v/>
      </c>
      <c r="N78" s="163" t="str">
        <f t="shared" ca="1" si="18"/>
        <v/>
      </c>
      <c r="O78" s="54" t="str">
        <f t="shared" ca="1" si="19"/>
        <v/>
      </c>
      <c r="P78" s="54" t="str">
        <f t="shared" ca="1" si="20"/>
        <v/>
      </c>
      <c r="Q78" s="54" t="str">
        <f t="shared" ca="1" si="21"/>
        <v/>
      </c>
      <c r="R78" s="163" t="str">
        <f t="shared" ca="1" si="22"/>
        <v/>
      </c>
      <c r="S78" s="54" t="str">
        <f t="shared" ca="1" si="23"/>
        <v/>
      </c>
      <c r="T78" s="54" t="str">
        <f t="shared" ca="1" si="24"/>
        <v/>
      </c>
      <c r="U78" s="54" t="str">
        <f t="shared" ca="1" si="25"/>
        <v/>
      </c>
      <c r="V78" s="54" t="str">
        <f t="shared" ca="1" si="26"/>
        <v/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x14ac:dyDescent="0.3">
      <c r="A79" s="5"/>
      <c r="B79" s="39"/>
      <c r="C79" s="195"/>
      <c r="D79" s="2"/>
      <c r="E79" s="2"/>
      <c r="F79" s="68"/>
      <c r="G79" s="4" t="str">
        <f t="shared" si="27"/>
        <v/>
      </c>
      <c r="H79" s="5"/>
      <c r="I79" s="162">
        <f t="shared" si="14"/>
        <v>67</v>
      </c>
      <c r="J79" s="5"/>
      <c r="K79" s="54" t="str">
        <f t="shared" ca="1" si="15"/>
        <v/>
      </c>
      <c r="L79" s="54" t="str">
        <f t="shared" ca="1" si="16"/>
        <v/>
      </c>
      <c r="M79" s="54" t="str">
        <f t="shared" ca="1" si="17"/>
        <v/>
      </c>
      <c r="N79" s="163" t="str">
        <f t="shared" ca="1" si="18"/>
        <v/>
      </c>
      <c r="O79" s="54" t="str">
        <f t="shared" ca="1" si="19"/>
        <v/>
      </c>
      <c r="P79" s="54" t="str">
        <f t="shared" ca="1" si="20"/>
        <v/>
      </c>
      <c r="Q79" s="54" t="str">
        <f t="shared" ca="1" si="21"/>
        <v/>
      </c>
      <c r="R79" s="163" t="str">
        <f t="shared" ca="1" si="22"/>
        <v/>
      </c>
      <c r="S79" s="54" t="str">
        <f t="shared" ca="1" si="23"/>
        <v/>
      </c>
      <c r="T79" s="54" t="str">
        <f t="shared" ca="1" si="24"/>
        <v/>
      </c>
      <c r="U79" s="54" t="str">
        <f t="shared" ca="1" si="25"/>
        <v/>
      </c>
      <c r="V79" s="54" t="str">
        <f t="shared" ca="1" si="26"/>
        <v/>
      </c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 x14ac:dyDescent="0.3">
      <c r="A80" s="5"/>
      <c r="B80" s="39"/>
      <c r="C80" s="195"/>
      <c r="D80" s="2"/>
      <c r="E80" s="2"/>
      <c r="F80" s="68"/>
      <c r="G80" s="4" t="str">
        <f t="shared" si="27"/>
        <v/>
      </c>
      <c r="H80" s="5"/>
      <c r="I80" s="162">
        <f t="shared" si="14"/>
        <v>67</v>
      </c>
      <c r="J80" s="5"/>
      <c r="K80" s="54" t="str">
        <f t="shared" ca="1" si="15"/>
        <v/>
      </c>
      <c r="L80" s="54" t="str">
        <f t="shared" ca="1" si="16"/>
        <v/>
      </c>
      <c r="M80" s="54" t="str">
        <f t="shared" ca="1" si="17"/>
        <v/>
      </c>
      <c r="N80" s="163" t="str">
        <f t="shared" ca="1" si="18"/>
        <v/>
      </c>
      <c r="O80" s="54" t="str">
        <f t="shared" ca="1" si="19"/>
        <v/>
      </c>
      <c r="P80" s="54" t="str">
        <f t="shared" ca="1" si="20"/>
        <v/>
      </c>
      <c r="Q80" s="54" t="str">
        <f t="shared" ca="1" si="21"/>
        <v/>
      </c>
      <c r="R80" s="163" t="str">
        <f t="shared" ca="1" si="22"/>
        <v/>
      </c>
      <c r="S80" s="54" t="str">
        <f t="shared" ca="1" si="23"/>
        <v/>
      </c>
      <c r="T80" s="54" t="str">
        <f t="shared" ca="1" si="24"/>
        <v/>
      </c>
      <c r="U80" s="54" t="str">
        <f t="shared" ca="1" si="25"/>
        <v/>
      </c>
      <c r="V80" s="54" t="str">
        <f t="shared" ca="1" si="26"/>
        <v/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 x14ac:dyDescent="0.3">
      <c r="A81" s="5"/>
      <c r="B81" s="39"/>
      <c r="C81" s="195"/>
      <c r="D81" s="2"/>
      <c r="E81" s="2"/>
      <c r="F81" s="68"/>
      <c r="G81" s="4" t="str">
        <f t="shared" si="27"/>
        <v/>
      </c>
      <c r="H81" s="5"/>
      <c r="I81" s="162">
        <f t="shared" si="14"/>
        <v>67</v>
      </c>
      <c r="J81" s="5"/>
      <c r="K81" s="54" t="str">
        <f t="shared" ca="1" si="15"/>
        <v/>
      </c>
      <c r="L81" s="54" t="str">
        <f t="shared" ca="1" si="16"/>
        <v/>
      </c>
      <c r="M81" s="54" t="str">
        <f t="shared" ca="1" si="17"/>
        <v/>
      </c>
      <c r="N81" s="163" t="str">
        <f t="shared" ca="1" si="18"/>
        <v/>
      </c>
      <c r="O81" s="54" t="str">
        <f t="shared" ca="1" si="19"/>
        <v/>
      </c>
      <c r="P81" s="54" t="str">
        <f t="shared" ca="1" si="20"/>
        <v/>
      </c>
      <c r="Q81" s="54" t="str">
        <f t="shared" ca="1" si="21"/>
        <v/>
      </c>
      <c r="R81" s="163" t="str">
        <f t="shared" ca="1" si="22"/>
        <v/>
      </c>
      <c r="S81" s="54" t="str">
        <f t="shared" ca="1" si="23"/>
        <v/>
      </c>
      <c r="T81" s="54" t="str">
        <f t="shared" ca="1" si="24"/>
        <v/>
      </c>
      <c r="U81" s="54" t="str">
        <f t="shared" ca="1" si="25"/>
        <v/>
      </c>
      <c r="V81" s="54" t="str">
        <f t="shared" ca="1" si="26"/>
        <v/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x14ac:dyDescent="0.3">
      <c r="A82" s="5"/>
      <c r="B82" s="39"/>
      <c r="C82" s="195"/>
      <c r="D82" s="2"/>
      <c r="E82" s="2"/>
      <c r="F82" s="68"/>
      <c r="G82" s="4" t="str">
        <f t="shared" si="27"/>
        <v/>
      </c>
      <c r="H82" s="5"/>
      <c r="I82" s="162">
        <f t="shared" si="14"/>
        <v>67</v>
      </c>
      <c r="J82" s="5"/>
      <c r="K82" s="54" t="str">
        <f t="shared" ca="1" si="15"/>
        <v/>
      </c>
      <c r="L82" s="54" t="str">
        <f t="shared" ca="1" si="16"/>
        <v/>
      </c>
      <c r="M82" s="54" t="str">
        <f t="shared" ca="1" si="17"/>
        <v/>
      </c>
      <c r="N82" s="163" t="str">
        <f t="shared" ca="1" si="18"/>
        <v/>
      </c>
      <c r="O82" s="54" t="str">
        <f t="shared" ca="1" si="19"/>
        <v/>
      </c>
      <c r="P82" s="54" t="str">
        <f t="shared" ca="1" si="20"/>
        <v/>
      </c>
      <c r="Q82" s="54" t="str">
        <f t="shared" ca="1" si="21"/>
        <v/>
      </c>
      <c r="R82" s="163" t="str">
        <f t="shared" ca="1" si="22"/>
        <v/>
      </c>
      <c r="S82" s="54" t="str">
        <f t="shared" ca="1" si="23"/>
        <v/>
      </c>
      <c r="T82" s="54" t="str">
        <f t="shared" ca="1" si="24"/>
        <v/>
      </c>
      <c r="U82" s="54" t="str">
        <f t="shared" ca="1" si="25"/>
        <v/>
      </c>
      <c r="V82" s="54" t="str">
        <f t="shared" ca="1" si="26"/>
        <v/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x14ac:dyDescent="0.3">
      <c r="A83" s="5"/>
      <c r="B83" s="39"/>
      <c r="C83" s="195"/>
      <c r="D83" s="2"/>
      <c r="E83" s="2"/>
      <c r="F83" s="68"/>
      <c r="G83" s="4" t="str">
        <f t="shared" si="27"/>
        <v/>
      </c>
      <c r="H83" s="5"/>
      <c r="I83" s="162">
        <f t="shared" si="14"/>
        <v>67</v>
      </c>
      <c r="J83" s="5"/>
      <c r="K83" s="54" t="str">
        <f t="shared" ca="1" si="15"/>
        <v/>
      </c>
      <c r="L83" s="54" t="str">
        <f t="shared" ca="1" si="16"/>
        <v/>
      </c>
      <c r="M83" s="54" t="str">
        <f t="shared" ca="1" si="17"/>
        <v/>
      </c>
      <c r="N83" s="163" t="str">
        <f t="shared" ca="1" si="18"/>
        <v/>
      </c>
      <c r="O83" s="54" t="str">
        <f t="shared" ca="1" si="19"/>
        <v/>
      </c>
      <c r="P83" s="54" t="str">
        <f t="shared" ca="1" si="20"/>
        <v/>
      </c>
      <c r="Q83" s="54" t="str">
        <f t="shared" ca="1" si="21"/>
        <v/>
      </c>
      <c r="R83" s="163" t="str">
        <f t="shared" ca="1" si="22"/>
        <v/>
      </c>
      <c r="S83" s="54" t="str">
        <f t="shared" ca="1" si="23"/>
        <v/>
      </c>
      <c r="T83" s="54" t="str">
        <f t="shared" ca="1" si="24"/>
        <v/>
      </c>
      <c r="U83" s="54" t="str">
        <f t="shared" ca="1" si="25"/>
        <v/>
      </c>
      <c r="V83" s="54" t="str">
        <f t="shared" ca="1" si="26"/>
        <v/>
      </c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x14ac:dyDescent="0.3">
      <c r="A84" s="5"/>
      <c r="B84" s="39"/>
      <c r="C84" s="195"/>
      <c r="D84" s="2"/>
      <c r="E84" s="2"/>
      <c r="F84" s="68"/>
      <c r="G84" s="4" t="str">
        <f t="shared" si="27"/>
        <v/>
      </c>
      <c r="H84" s="5"/>
      <c r="I84" s="162">
        <f t="shared" si="14"/>
        <v>67</v>
      </c>
      <c r="J84" s="5"/>
      <c r="K84" s="54" t="str">
        <f t="shared" ca="1" si="15"/>
        <v/>
      </c>
      <c r="L84" s="54" t="str">
        <f t="shared" ca="1" si="16"/>
        <v/>
      </c>
      <c r="M84" s="54" t="str">
        <f t="shared" ca="1" si="17"/>
        <v/>
      </c>
      <c r="N84" s="163" t="str">
        <f t="shared" ca="1" si="18"/>
        <v/>
      </c>
      <c r="O84" s="54" t="str">
        <f t="shared" ca="1" si="19"/>
        <v/>
      </c>
      <c r="P84" s="54" t="str">
        <f t="shared" ca="1" si="20"/>
        <v/>
      </c>
      <c r="Q84" s="54" t="str">
        <f t="shared" ca="1" si="21"/>
        <v/>
      </c>
      <c r="R84" s="163" t="str">
        <f t="shared" ca="1" si="22"/>
        <v/>
      </c>
      <c r="S84" s="54" t="str">
        <f t="shared" ca="1" si="23"/>
        <v/>
      </c>
      <c r="T84" s="54" t="str">
        <f t="shared" ca="1" si="24"/>
        <v/>
      </c>
      <c r="U84" s="54" t="str">
        <f t="shared" ca="1" si="25"/>
        <v/>
      </c>
      <c r="V84" s="54" t="str">
        <f t="shared" ca="1" si="26"/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spans="1:46" x14ac:dyDescent="0.3">
      <c r="A85" s="5"/>
      <c r="B85" s="39"/>
      <c r="C85" s="195"/>
      <c r="D85" s="2"/>
      <c r="E85" s="2"/>
      <c r="F85" s="68"/>
      <c r="G85" s="4" t="str">
        <f t="shared" si="27"/>
        <v/>
      </c>
      <c r="H85" s="5"/>
      <c r="I85" s="162">
        <f t="shared" si="14"/>
        <v>67</v>
      </c>
      <c r="J85" s="5"/>
      <c r="K85" s="54" t="str">
        <f t="shared" ca="1" si="15"/>
        <v/>
      </c>
      <c r="L85" s="54" t="str">
        <f t="shared" ca="1" si="16"/>
        <v/>
      </c>
      <c r="M85" s="54" t="str">
        <f t="shared" ca="1" si="17"/>
        <v/>
      </c>
      <c r="N85" s="163" t="str">
        <f t="shared" ca="1" si="18"/>
        <v/>
      </c>
      <c r="O85" s="54" t="str">
        <f t="shared" ca="1" si="19"/>
        <v/>
      </c>
      <c r="P85" s="54" t="str">
        <f t="shared" ca="1" si="20"/>
        <v/>
      </c>
      <c r="Q85" s="54" t="str">
        <f t="shared" ca="1" si="21"/>
        <v/>
      </c>
      <c r="R85" s="163" t="str">
        <f t="shared" ca="1" si="22"/>
        <v/>
      </c>
      <c r="S85" s="54" t="str">
        <f t="shared" ca="1" si="23"/>
        <v/>
      </c>
      <c r="T85" s="54" t="str">
        <f t="shared" ca="1" si="24"/>
        <v/>
      </c>
      <c r="U85" s="54" t="str">
        <f t="shared" ca="1" si="25"/>
        <v/>
      </c>
      <c r="V85" s="54" t="str">
        <f t="shared" ca="1" si="26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 x14ac:dyDescent="0.3">
      <c r="A86" s="5"/>
      <c r="B86" s="39"/>
      <c r="C86" s="195"/>
      <c r="D86" s="2"/>
      <c r="E86" s="2"/>
      <c r="F86" s="68"/>
      <c r="G86" s="4" t="str">
        <f t="shared" si="27"/>
        <v/>
      </c>
      <c r="H86" s="5"/>
      <c r="I86" s="162">
        <f t="shared" si="14"/>
        <v>67</v>
      </c>
      <c r="J86" s="5"/>
      <c r="K86" s="54" t="str">
        <f t="shared" ca="1" si="15"/>
        <v/>
      </c>
      <c r="L86" s="54" t="str">
        <f t="shared" ca="1" si="16"/>
        <v/>
      </c>
      <c r="M86" s="54" t="str">
        <f t="shared" ca="1" si="17"/>
        <v/>
      </c>
      <c r="N86" s="163" t="str">
        <f t="shared" ca="1" si="18"/>
        <v/>
      </c>
      <c r="O86" s="54" t="str">
        <f t="shared" ca="1" si="19"/>
        <v/>
      </c>
      <c r="P86" s="54" t="str">
        <f t="shared" ca="1" si="20"/>
        <v/>
      </c>
      <c r="Q86" s="54" t="str">
        <f t="shared" ca="1" si="21"/>
        <v/>
      </c>
      <c r="R86" s="163" t="str">
        <f t="shared" ca="1" si="22"/>
        <v/>
      </c>
      <c r="S86" s="54" t="str">
        <f t="shared" ca="1" si="23"/>
        <v/>
      </c>
      <c r="T86" s="54" t="str">
        <f t="shared" ca="1" si="24"/>
        <v/>
      </c>
      <c r="U86" s="54" t="str">
        <f t="shared" ca="1" si="25"/>
        <v/>
      </c>
      <c r="V86" s="54" t="str">
        <f t="shared" ca="1" si="26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x14ac:dyDescent="0.3">
      <c r="A87" s="5"/>
      <c r="B87" s="39"/>
      <c r="C87" s="196"/>
      <c r="D87" s="34"/>
      <c r="E87" s="34"/>
      <c r="F87" s="69"/>
      <c r="G87" s="4" t="str">
        <f t="shared" si="27"/>
        <v/>
      </c>
      <c r="H87" s="5"/>
      <c r="I87" s="162">
        <f t="shared" si="14"/>
        <v>67</v>
      </c>
      <c r="J87" s="5"/>
      <c r="K87" s="54" t="str">
        <f t="shared" ca="1" si="15"/>
        <v/>
      </c>
      <c r="L87" s="54" t="str">
        <f t="shared" ca="1" si="16"/>
        <v/>
      </c>
      <c r="M87" s="54" t="str">
        <f t="shared" ca="1" si="17"/>
        <v/>
      </c>
      <c r="N87" s="163" t="str">
        <f t="shared" ca="1" si="18"/>
        <v/>
      </c>
      <c r="O87" s="54" t="str">
        <f t="shared" ca="1" si="19"/>
        <v/>
      </c>
      <c r="P87" s="54" t="str">
        <f t="shared" ca="1" si="20"/>
        <v/>
      </c>
      <c r="Q87" s="54" t="str">
        <f t="shared" ca="1" si="21"/>
        <v/>
      </c>
      <c r="R87" s="163" t="str">
        <f t="shared" ca="1" si="22"/>
        <v/>
      </c>
      <c r="S87" s="54" t="str">
        <f t="shared" ca="1" si="23"/>
        <v/>
      </c>
      <c r="T87" s="54" t="str">
        <f t="shared" ca="1" si="24"/>
        <v/>
      </c>
      <c r="U87" s="54" t="str">
        <f t="shared" ca="1" si="25"/>
        <v/>
      </c>
      <c r="V87" s="54" t="str">
        <f t="shared" ca="1" si="26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x14ac:dyDescent="0.3">
      <c r="A88" s="5"/>
      <c r="B88" s="39"/>
      <c r="C88" s="196"/>
      <c r="D88" s="34"/>
      <c r="E88" s="34"/>
      <c r="F88" s="69"/>
      <c r="G88" s="4" t="str">
        <f t="shared" si="27"/>
        <v/>
      </c>
      <c r="H88" s="5"/>
      <c r="I88" s="162">
        <f t="shared" si="14"/>
        <v>67</v>
      </c>
      <c r="J88" s="5"/>
      <c r="K88" s="54" t="str">
        <f t="shared" ca="1" si="15"/>
        <v/>
      </c>
      <c r="L88" s="54" t="str">
        <f t="shared" ca="1" si="16"/>
        <v/>
      </c>
      <c r="M88" s="54" t="str">
        <f t="shared" ca="1" si="17"/>
        <v/>
      </c>
      <c r="N88" s="163" t="str">
        <f t="shared" ca="1" si="18"/>
        <v/>
      </c>
      <c r="O88" s="54" t="str">
        <f t="shared" ca="1" si="19"/>
        <v/>
      </c>
      <c r="P88" s="54" t="str">
        <f t="shared" ca="1" si="20"/>
        <v/>
      </c>
      <c r="Q88" s="54" t="str">
        <f t="shared" ca="1" si="21"/>
        <v/>
      </c>
      <c r="R88" s="163" t="str">
        <f t="shared" ca="1" si="22"/>
        <v/>
      </c>
      <c r="S88" s="54" t="str">
        <f t="shared" ca="1" si="23"/>
        <v/>
      </c>
      <c r="T88" s="54" t="str">
        <f t="shared" ca="1" si="24"/>
        <v/>
      </c>
      <c r="U88" s="54" t="str">
        <f t="shared" ca="1" si="25"/>
        <v/>
      </c>
      <c r="V88" s="54" t="str">
        <f t="shared" ca="1" si="26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 x14ac:dyDescent="0.3">
      <c r="A89" s="5"/>
      <c r="B89" s="39"/>
      <c r="C89" s="196"/>
      <c r="D89" s="34"/>
      <c r="E89" s="34"/>
      <c r="F89" s="69"/>
      <c r="G89" s="4" t="str">
        <f t="shared" si="27"/>
        <v/>
      </c>
      <c r="H89" s="5"/>
      <c r="I89" s="162">
        <f t="shared" si="14"/>
        <v>67</v>
      </c>
      <c r="J89" s="5"/>
      <c r="K89" s="54" t="str">
        <f t="shared" ca="1" si="15"/>
        <v/>
      </c>
      <c r="L89" s="54" t="str">
        <f t="shared" ca="1" si="16"/>
        <v/>
      </c>
      <c r="M89" s="54" t="str">
        <f t="shared" ca="1" si="17"/>
        <v/>
      </c>
      <c r="N89" s="163" t="str">
        <f t="shared" ca="1" si="18"/>
        <v/>
      </c>
      <c r="O89" s="54" t="str">
        <f t="shared" ca="1" si="19"/>
        <v/>
      </c>
      <c r="P89" s="54" t="str">
        <f t="shared" ca="1" si="20"/>
        <v/>
      </c>
      <c r="Q89" s="54" t="str">
        <f t="shared" ca="1" si="21"/>
        <v/>
      </c>
      <c r="R89" s="163" t="str">
        <f t="shared" ca="1" si="22"/>
        <v/>
      </c>
      <c r="S89" s="54" t="str">
        <f t="shared" ca="1" si="23"/>
        <v/>
      </c>
      <c r="T89" s="54" t="str">
        <f t="shared" ca="1" si="24"/>
        <v/>
      </c>
      <c r="U89" s="54" t="str">
        <f t="shared" ca="1" si="25"/>
        <v/>
      </c>
      <c r="V89" s="54" t="str">
        <f t="shared" ca="1" si="26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 x14ac:dyDescent="0.3">
      <c r="A90" s="5"/>
      <c r="B90" s="39"/>
      <c r="C90" s="196"/>
      <c r="D90" s="34"/>
      <c r="E90" s="34"/>
      <c r="F90" s="69"/>
      <c r="G90" s="4" t="str">
        <f t="shared" si="27"/>
        <v/>
      </c>
      <c r="H90" s="5"/>
      <c r="I90" s="162">
        <f t="shared" si="14"/>
        <v>67</v>
      </c>
      <c r="J90" s="5"/>
      <c r="K90" s="54" t="str">
        <f t="shared" ca="1" si="15"/>
        <v/>
      </c>
      <c r="L90" s="54" t="str">
        <f t="shared" ca="1" si="16"/>
        <v/>
      </c>
      <c r="M90" s="54" t="str">
        <f t="shared" ca="1" si="17"/>
        <v/>
      </c>
      <c r="N90" s="163" t="str">
        <f t="shared" ca="1" si="18"/>
        <v/>
      </c>
      <c r="O90" s="54" t="str">
        <f t="shared" ca="1" si="19"/>
        <v/>
      </c>
      <c r="P90" s="54" t="str">
        <f t="shared" ca="1" si="20"/>
        <v/>
      </c>
      <c r="Q90" s="54" t="str">
        <f t="shared" ca="1" si="21"/>
        <v/>
      </c>
      <c r="R90" s="163" t="str">
        <f t="shared" ca="1" si="22"/>
        <v/>
      </c>
      <c r="S90" s="54" t="str">
        <f t="shared" ca="1" si="23"/>
        <v/>
      </c>
      <c r="T90" s="54" t="str">
        <f t="shared" ca="1" si="24"/>
        <v/>
      </c>
      <c r="U90" s="54" t="str">
        <f t="shared" ca="1" si="25"/>
        <v/>
      </c>
      <c r="V90" s="54" t="str">
        <f t="shared" ca="1" si="26"/>
        <v/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 x14ac:dyDescent="0.3">
      <c r="A91" s="5"/>
      <c r="B91" s="39"/>
      <c r="C91" s="196"/>
      <c r="D91" s="34"/>
      <c r="E91" s="34"/>
      <c r="F91" s="69"/>
      <c r="G91" s="4" t="str">
        <f t="shared" si="27"/>
        <v/>
      </c>
      <c r="H91" s="5"/>
      <c r="I91" s="162">
        <f t="shared" si="14"/>
        <v>67</v>
      </c>
      <c r="J91" s="5"/>
      <c r="K91" s="54" t="str">
        <f t="shared" ca="1" si="15"/>
        <v/>
      </c>
      <c r="L91" s="54" t="str">
        <f t="shared" ca="1" si="16"/>
        <v/>
      </c>
      <c r="M91" s="54" t="str">
        <f t="shared" ca="1" si="17"/>
        <v/>
      </c>
      <c r="N91" s="163" t="str">
        <f t="shared" ca="1" si="18"/>
        <v/>
      </c>
      <c r="O91" s="54" t="str">
        <f t="shared" ca="1" si="19"/>
        <v/>
      </c>
      <c r="P91" s="54" t="str">
        <f t="shared" ca="1" si="20"/>
        <v/>
      </c>
      <c r="Q91" s="54" t="str">
        <f t="shared" ca="1" si="21"/>
        <v/>
      </c>
      <c r="R91" s="163" t="str">
        <f t="shared" ca="1" si="22"/>
        <v/>
      </c>
      <c r="S91" s="54" t="str">
        <f t="shared" ca="1" si="23"/>
        <v/>
      </c>
      <c r="T91" s="54" t="str">
        <f t="shared" ca="1" si="24"/>
        <v/>
      </c>
      <c r="U91" s="54" t="str">
        <f t="shared" ca="1" si="25"/>
        <v/>
      </c>
      <c r="V91" s="54" t="str">
        <f t="shared" ca="1" si="26"/>
        <v/>
      </c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x14ac:dyDescent="0.3">
      <c r="A92" s="5"/>
      <c r="B92" s="39"/>
      <c r="C92" s="196"/>
      <c r="D92" s="34"/>
      <c r="E92" s="34"/>
      <c r="F92" s="69"/>
      <c r="G92" s="4" t="str">
        <f t="shared" si="27"/>
        <v/>
      </c>
      <c r="H92" s="5"/>
      <c r="I92" s="162"/>
      <c r="J92" s="5"/>
      <c r="K92" s="54" t="str">
        <f t="shared" ca="1" si="15"/>
        <v/>
      </c>
      <c r="L92" s="54" t="str">
        <f t="shared" ca="1" si="16"/>
        <v/>
      </c>
      <c r="M92" s="54" t="str">
        <f t="shared" ca="1" si="17"/>
        <v/>
      </c>
      <c r="N92" s="163" t="str">
        <f t="shared" ca="1" si="18"/>
        <v/>
      </c>
      <c r="O92" s="54" t="str">
        <f t="shared" ca="1" si="19"/>
        <v/>
      </c>
      <c r="P92" s="54" t="str">
        <f t="shared" ca="1" si="20"/>
        <v/>
      </c>
      <c r="Q92" s="54" t="str">
        <f t="shared" ca="1" si="21"/>
        <v/>
      </c>
      <c r="R92" s="163" t="str">
        <f t="shared" ca="1" si="22"/>
        <v/>
      </c>
      <c r="S92" s="54" t="str">
        <f t="shared" ca="1" si="23"/>
        <v/>
      </c>
      <c r="T92" s="54" t="str">
        <f t="shared" ca="1" si="24"/>
        <v/>
      </c>
      <c r="U92" s="54" t="str">
        <f t="shared" ca="1" si="25"/>
        <v/>
      </c>
      <c r="V92" s="54" t="str">
        <f t="shared" ca="1" si="26"/>
        <v/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x14ac:dyDescent="0.3">
      <c r="A93" s="5"/>
      <c r="B93" s="39"/>
      <c r="C93" s="196"/>
      <c r="D93" s="34"/>
      <c r="E93" s="34"/>
      <c r="F93" s="69"/>
      <c r="G93" s="4" t="str">
        <f t="shared" si="27"/>
        <v/>
      </c>
      <c r="H93" s="5"/>
      <c r="I93" s="162"/>
      <c r="J93" s="5"/>
      <c r="K93" s="54" t="str">
        <f t="shared" ca="1" si="15"/>
        <v/>
      </c>
      <c r="L93" s="54" t="str">
        <f t="shared" ca="1" si="16"/>
        <v/>
      </c>
      <c r="M93" s="54" t="str">
        <f t="shared" ca="1" si="17"/>
        <v/>
      </c>
      <c r="N93" s="163" t="str">
        <f t="shared" ca="1" si="18"/>
        <v/>
      </c>
      <c r="O93" s="54" t="str">
        <f t="shared" ca="1" si="19"/>
        <v/>
      </c>
      <c r="P93" s="54" t="str">
        <f t="shared" ca="1" si="20"/>
        <v/>
      </c>
      <c r="Q93" s="54" t="str">
        <f t="shared" ca="1" si="21"/>
        <v/>
      </c>
      <c r="R93" s="163" t="str">
        <f t="shared" ca="1" si="22"/>
        <v/>
      </c>
      <c r="S93" s="54" t="str">
        <f t="shared" ca="1" si="23"/>
        <v/>
      </c>
      <c r="T93" s="54" t="str">
        <f t="shared" ca="1" si="24"/>
        <v/>
      </c>
      <c r="U93" s="54" t="str">
        <f t="shared" ca="1" si="25"/>
        <v/>
      </c>
      <c r="V93" s="54" t="str">
        <f t="shared" ca="1" si="26"/>
        <v/>
      </c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 x14ac:dyDescent="0.3">
      <c r="A94" s="5"/>
      <c r="B94" s="39"/>
      <c r="C94" s="196"/>
      <c r="D94" s="34"/>
      <c r="E94" s="34"/>
      <c r="F94" s="69"/>
      <c r="G94" s="4" t="str">
        <f t="shared" si="27"/>
        <v/>
      </c>
      <c r="H94" s="5"/>
      <c r="I94" s="162"/>
      <c r="J94" s="5"/>
      <c r="K94" s="54" t="str">
        <f t="shared" ca="1" si="15"/>
        <v/>
      </c>
      <c r="L94" s="54" t="str">
        <f t="shared" ca="1" si="16"/>
        <v/>
      </c>
      <c r="M94" s="54" t="str">
        <f t="shared" ca="1" si="17"/>
        <v/>
      </c>
      <c r="N94" s="163" t="str">
        <f t="shared" ca="1" si="18"/>
        <v/>
      </c>
      <c r="O94" s="54" t="str">
        <f t="shared" ca="1" si="19"/>
        <v/>
      </c>
      <c r="P94" s="54" t="str">
        <f t="shared" ca="1" si="20"/>
        <v/>
      </c>
      <c r="Q94" s="54" t="str">
        <f t="shared" ca="1" si="21"/>
        <v/>
      </c>
      <c r="R94" s="163" t="str">
        <f t="shared" ca="1" si="22"/>
        <v/>
      </c>
      <c r="S94" s="54" t="str">
        <f t="shared" ca="1" si="23"/>
        <v/>
      </c>
      <c r="T94" s="54" t="str">
        <f t="shared" ca="1" si="24"/>
        <v/>
      </c>
      <c r="U94" s="54" t="str">
        <f t="shared" ca="1" si="25"/>
        <v/>
      </c>
      <c r="V94" s="54" t="str">
        <f t="shared" ca="1" si="26"/>
        <v/>
      </c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 x14ac:dyDescent="0.3">
      <c r="A95" s="5"/>
      <c r="B95" s="39"/>
      <c r="C95" s="196"/>
      <c r="D95" s="34"/>
      <c r="E95" s="34"/>
      <c r="F95" s="69"/>
      <c r="G95" s="4" t="str">
        <f t="shared" si="27"/>
        <v/>
      </c>
      <c r="H95" s="5"/>
      <c r="I95" s="162"/>
      <c r="J95" s="5"/>
      <c r="K95" s="54" t="str">
        <f t="shared" ca="1" si="15"/>
        <v/>
      </c>
      <c r="L95" s="54" t="str">
        <f t="shared" ca="1" si="16"/>
        <v/>
      </c>
      <c r="M95" s="54" t="str">
        <f t="shared" ca="1" si="17"/>
        <v/>
      </c>
      <c r="N95" s="163" t="str">
        <f t="shared" ca="1" si="18"/>
        <v/>
      </c>
      <c r="O95" s="54" t="str">
        <f t="shared" ca="1" si="19"/>
        <v/>
      </c>
      <c r="P95" s="54" t="str">
        <f t="shared" ca="1" si="20"/>
        <v/>
      </c>
      <c r="Q95" s="54" t="str">
        <f t="shared" ca="1" si="21"/>
        <v/>
      </c>
      <c r="R95" s="163" t="str">
        <f t="shared" ca="1" si="22"/>
        <v/>
      </c>
      <c r="S95" s="54" t="str">
        <f t="shared" ca="1" si="23"/>
        <v/>
      </c>
      <c r="T95" s="54" t="str">
        <f t="shared" ca="1" si="24"/>
        <v/>
      </c>
      <c r="U95" s="54" t="str">
        <f t="shared" ca="1" si="25"/>
        <v/>
      </c>
      <c r="V95" s="54" t="str">
        <f t="shared" ca="1" si="26"/>
        <v/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 x14ac:dyDescent="0.3">
      <c r="A96" s="5"/>
      <c r="B96" s="39"/>
      <c r="C96" s="196"/>
      <c r="D96" s="34"/>
      <c r="E96" s="34"/>
      <c r="F96" s="69"/>
      <c r="G96" s="4" t="str">
        <f t="shared" si="27"/>
        <v/>
      </c>
      <c r="H96" s="5"/>
      <c r="I96" s="162"/>
      <c r="J96" s="5"/>
      <c r="K96" s="54" t="str">
        <f t="shared" ca="1" si="15"/>
        <v/>
      </c>
      <c r="L96" s="54" t="str">
        <f t="shared" ca="1" si="16"/>
        <v/>
      </c>
      <c r="M96" s="54" t="str">
        <f t="shared" ca="1" si="17"/>
        <v/>
      </c>
      <c r="N96" s="163" t="str">
        <f t="shared" ca="1" si="18"/>
        <v/>
      </c>
      <c r="O96" s="54" t="str">
        <f t="shared" ca="1" si="19"/>
        <v/>
      </c>
      <c r="P96" s="54" t="str">
        <f t="shared" ca="1" si="20"/>
        <v/>
      </c>
      <c r="Q96" s="54" t="str">
        <f t="shared" ca="1" si="21"/>
        <v/>
      </c>
      <c r="R96" s="163" t="str">
        <f t="shared" ca="1" si="22"/>
        <v/>
      </c>
      <c r="S96" s="54" t="str">
        <f t="shared" ca="1" si="23"/>
        <v/>
      </c>
      <c r="T96" s="54" t="str">
        <f t="shared" ca="1" si="24"/>
        <v/>
      </c>
      <c r="U96" s="54" t="str">
        <f t="shared" ca="1" si="25"/>
        <v/>
      </c>
      <c r="V96" s="54" t="str">
        <f t="shared" ca="1" si="26"/>
        <v/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ht="15" thickBot="1" x14ac:dyDescent="0.35">
      <c r="A97" s="5"/>
      <c r="B97" s="40"/>
      <c r="C97" s="197"/>
      <c r="D97" s="189"/>
      <c r="E97" s="189"/>
      <c r="F97" s="190"/>
      <c r="G97" s="191" t="str">
        <f t="shared" si="27"/>
        <v/>
      </c>
      <c r="H97" s="5"/>
      <c r="I97" s="162"/>
      <c r="J97" s="5"/>
      <c r="K97" s="54" t="str">
        <f t="shared" ca="1" si="15"/>
        <v/>
      </c>
      <c r="L97" s="54" t="str">
        <f t="shared" ca="1" si="16"/>
        <v/>
      </c>
      <c r="M97" s="54" t="str">
        <f t="shared" ca="1" si="17"/>
        <v/>
      </c>
      <c r="N97" s="163" t="str">
        <f t="shared" ca="1" si="18"/>
        <v/>
      </c>
      <c r="O97" s="54" t="str">
        <f t="shared" ca="1" si="19"/>
        <v/>
      </c>
      <c r="P97" s="54" t="str">
        <f t="shared" ca="1" si="20"/>
        <v/>
      </c>
      <c r="Q97" s="54" t="str">
        <f t="shared" ca="1" si="21"/>
        <v/>
      </c>
      <c r="R97" s="163" t="str">
        <f t="shared" ca="1" si="22"/>
        <v/>
      </c>
      <c r="S97" s="54" t="str">
        <f t="shared" ca="1" si="23"/>
        <v/>
      </c>
      <c r="T97" s="54" t="str">
        <f t="shared" ca="1" si="24"/>
        <v/>
      </c>
      <c r="U97" s="54" t="str">
        <f t="shared" ca="1" si="25"/>
        <v/>
      </c>
      <c r="V97" s="54" t="str">
        <f t="shared" ca="1" si="26"/>
        <v/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ht="15" thickBot="1" x14ac:dyDescent="0.35">
      <c r="A98" s="5"/>
      <c r="B98" s="5"/>
      <c r="C98" s="5"/>
      <c r="D98" s="5"/>
      <c r="E98" s="217" t="s">
        <v>3</v>
      </c>
      <c r="F98" s="218"/>
      <c r="G98" s="188">
        <f ca="1">SUM(G73:G97)</f>
        <v>0</v>
      </c>
      <c r="H98" s="5"/>
      <c r="I98" s="162"/>
      <c r="J98" s="5"/>
      <c r="K98" s="5"/>
      <c r="L98" s="5"/>
      <c r="M98" s="5"/>
      <c r="N98" s="31"/>
      <c r="O98" s="5"/>
      <c r="P98" s="5"/>
      <c r="Q98" s="5"/>
      <c r="R98" s="31"/>
      <c r="S98" s="5"/>
      <c r="T98" s="71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 ht="90" customHeight="1" thickBot="1" x14ac:dyDescent="0.35">
      <c r="A99" s="5"/>
      <c r="B99" s="55" t="s">
        <v>5</v>
      </c>
      <c r="C99" s="234"/>
      <c r="D99" s="235"/>
      <c r="E99" s="185"/>
      <c r="F99" s="238" t="s">
        <v>107</v>
      </c>
      <c r="G99" s="233"/>
      <c r="H99" s="5"/>
      <c r="I99" s="162"/>
      <c r="J99" s="5"/>
      <c r="K99" s="5"/>
      <c r="L99" s="5"/>
      <c r="M99" s="5"/>
      <c r="N99" s="31"/>
      <c r="O99" s="5"/>
      <c r="P99" s="5"/>
      <c r="Q99" s="5"/>
      <c r="R99" s="31"/>
      <c r="S99" s="5"/>
      <c r="T99" s="71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 ht="73.2" customHeight="1" thickBot="1" x14ac:dyDescent="0.35">
      <c r="A100" s="5"/>
      <c r="B100" s="55" t="s">
        <v>26</v>
      </c>
      <c r="C100" s="230">
        <f>IF($F$11="","",$F$11)</f>
        <v>2845963</v>
      </c>
      <c r="D100" s="231"/>
      <c r="E100" s="184" t="str">
        <f>IF(E99="","",IF(E99=1,0.5%,1%))</f>
        <v/>
      </c>
      <c r="F100" s="183" t="s">
        <v>97</v>
      </c>
      <c r="G100" s="56" t="str">
        <f>IF(OR(C100="",E99=""),"",C100*E100)</f>
        <v/>
      </c>
      <c r="H100" s="5"/>
      <c r="I100" s="162"/>
      <c r="J100" s="5"/>
      <c r="K100" s="5"/>
      <c r="L100" s="5"/>
      <c r="M100" s="5"/>
      <c r="N100" s="31"/>
      <c r="O100" s="5"/>
      <c r="P100" s="5"/>
      <c r="Q100" s="5"/>
      <c r="R100" s="31"/>
      <c r="S100" s="5"/>
      <c r="T100" s="71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spans="1:46" ht="15.6" customHeight="1" x14ac:dyDescent="0.3">
      <c r="A101" s="5"/>
      <c r="B101" s="5"/>
      <c r="C101" s="182" t="s">
        <v>98</v>
      </c>
      <c r="D101" s="186" t="str">
        <f>E100</f>
        <v/>
      </c>
      <c r="E101" s="228" t="s">
        <v>99</v>
      </c>
      <c r="F101" s="229"/>
      <c r="G101" s="226" t="str">
        <f ca="1">IF(AND(C99="",C100=""),"",IF(AND(C99&lt;E99,C100=""),"nein, keine Gleitung möglich",IF(AND(C99&gt;E99,C100=""),"bitte noch geschätze Auftragssumme eintragen",IF(AND(G98&gt;G100,C99=""),"bitte noch Zeitraum eintragen",IF(OR(C99&lt;E99,G98&lt;G100),"nein, keine Gleitung möglich","ja =&gt; Aufnahme im Fb 225")))))</f>
        <v>nein, keine Gleitung möglich</v>
      </c>
      <c r="H101" s="5"/>
      <c r="I101" s="162"/>
      <c r="J101" s="5"/>
      <c r="K101" s="5"/>
      <c r="L101" s="5"/>
      <c r="M101" s="5"/>
      <c r="N101" s="31"/>
      <c r="O101" s="5"/>
      <c r="P101" s="5"/>
      <c r="Q101" s="5"/>
      <c r="R101" s="31"/>
      <c r="S101" s="5"/>
      <c r="T101" s="71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ht="16.2" customHeight="1" thickBot="1" x14ac:dyDescent="0.35">
      <c r="A102" s="5"/>
      <c r="B102" s="5"/>
      <c r="C102" s="187" t="s">
        <v>12</v>
      </c>
      <c r="D102" s="181">
        <f>E99</f>
        <v>0</v>
      </c>
      <c r="E102" s="224" t="s">
        <v>100</v>
      </c>
      <c r="F102" s="225"/>
      <c r="G102" s="227"/>
      <c r="H102" s="5"/>
      <c r="I102" s="162"/>
      <c r="J102" s="5"/>
      <c r="K102" s="5"/>
      <c r="L102" s="5"/>
      <c r="M102" s="5"/>
      <c r="N102" s="31"/>
      <c r="O102" s="5"/>
      <c r="P102" s="5"/>
      <c r="Q102" s="5"/>
      <c r="R102" s="31"/>
      <c r="S102" s="5"/>
      <c r="T102" s="71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ht="15" thickBot="1" x14ac:dyDescent="0.35">
      <c r="A103" s="5"/>
      <c r="B103" s="5"/>
      <c r="C103" s="5"/>
      <c r="D103" s="5"/>
      <c r="E103" s="5"/>
      <c r="F103" s="5"/>
      <c r="G103" s="5"/>
      <c r="H103" s="5"/>
      <c r="I103" s="162"/>
      <c r="J103" s="5"/>
      <c r="K103" s="5"/>
      <c r="L103" s="5"/>
      <c r="M103" s="5"/>
      <c r="N103" s="31"/>
      <c r="O103" s="5"/>
      <c r="P103" s="5"/>
      <c r="Q103" s="5"/>
      <c r="R103" s="31"/>
      <c r="S103" s="5"/>
      <c r="T103" s="71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 s="5" customFormat="1" ht="57.6" customHeight="1" thickBot="1" x14ac:dyDescent="0.35">
      <c r="B104" s="221" t="s">
        <v>106</v>
      </c>
      <c r="C104" s="222"/>
      <c r="D104" s="222"/>
      <c r="E104" s="222"/>
      <c r="F104" s="158" t="str">
        <f>IF(AND(OR(F67="",B106="",C106=""),E106=""),"X",IF(AND(E106="",B106&lt;&gt;"",C106&lt;&gt;""),F67*(C106/B106),IF(AND(E106&lt;&gt;"",B106="",C106&lt;&gt;""),E106,"X")))</f>
        <v>X</v>
      </c>
      <c r="G104" s="137" t="str">
        <f>G67</f>
        <v>EUR/</v>
      </c>
      <c r="I104" s="162"/>
      <c r="J104" s="159"/>
      <c r="N104" s="31"/>
      <c r="R104" s="31"/>
      <c r="T104" s="71"/>
    </row>
    <row r="105" spans="1:46" s="5" customFormat="1" ht="58.2" customHeight="1" thickBot="1" x14ac:dyDescent="0.35">
      <c r="B105" s="192" t="s">
        <v>104</v>
      </c>
      <c r="C105" s="192" t="s">
        <v>109</v>
      </c>
      <c r="D105" s="193" t="s">
        <v>105</v>
      </c>
      <c r="E105" s="53" t="s">
        <v>110</v>
      </c>
      <c r="I105" s="162"/>
      <c r="N105" s="31"/>
      <c r="R105" s="31"/>
      <c r="T105" s="71"/>
    </row>
    <row r="106" spans="1:46" s="5" customFormat="1" ht="15" thickBot="1" x14ac:dyDescent="0.35">
      <c r="B106" s="70"/>
      <c r="C106" s="70"/>
      <c r="D106" s="7"/>
      <c r="E106" s="105"/>
      <c r="F106" s="7"/>
      <c r="G106" s="7"/>
      <c r="I106" s="162"/>
      <c r="N106" s="31"/>
      <c r="R106" s="31"/>
      <c r="T106" s="71"/>
    </row>
    <row r="107" spans="1:46" s="5" customFormat="1" x14ac:dyDescent="0.3">
      <c r="N107" s="31"/>
      <c r="R107" s="31"/>
      <c r="T107" s="71"/>
    </row>
    <row r="108" spans="1:46" s="5" customFormat="1" ht="28.2" customHeight="1" x14ac:dyDescent="0.3">
      <c r="B108" s="220" t="s">
        <v>9</v>
      </c>
      <c r="C108" s="220"/>
      <c r="D108" s="220"/>
      <c r="E108" s="220"/>
      <c r="F108" s="220"/>
      <c r="G108" s="220"/>
      <c r="H108" s="58"/>
      <c r="I108" s="58"/>
      <c r="J108" s="58"/>
      <c r="N108" s="31"/>
      <c r="R108" s="31"/>
      <c r="T108" s="71"/>
    </row>
    <row r="109" spans="1:46" s="5" customFormat="1" x14ac:dyDescent="0.3">
      <c r="B109" s="21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109" s="219"/>
      <c r="D109" s="219"/>
      <c r="E109" s="219"/>
      <c r="F109" s="219"/>
      <c r="G109" s="219"/>
      <c r="N109" s="31"/>
      <c r="R109" s="31"/>
      <c r="T109" s="71"/>
    </row>
    <row r="110" spans="1:46" s="5" customFormat="1" x14ac:dyDescent="0.3">
      <c r="B110" s="179"/>
      <c r="C110" s="179"/>
      <c r="D110" s="179"/>
      <c r="E110" s="179"/>
      <c r="F110" s="179"/>
      <c r="G110" s="179"/>
      <c r="N110" s="31"/>
      <c r="R110" s="31"/>
      <c r="T110" s="71"/>
    </row>
    <row r="111" spans="1:46" ht="16.2" thickBot="1" x14ac:dyDescent="0.35">
      <c r="A111" s="5"/>
      <c r="B111" s="5"/>
      <c r="C111" s="5"/>
      <c r="D111" s="5"/>
      <c r="E111" s="5"/>
      <c r="F111" s="5"/>
      <c r="G111" s="5"/>
      <c r="H111" s="49"/>
      <c r="I111" s="49"/>
      <c r="J111" s="5"/>
      <c r="K111" s="5"/>
      <c r="L111" s="5"/>
      <c r="M111" s="5"/>
      <c r="N111" s="31"/>
      <c r="O111" s="5"/>
      <c r="P111" s="5"/>
      <c r="Q111" s="5"/>
      <c r="R111" s="31"/>
      <c r="S111" s="5"/>
      <c r="T111" s="71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s="177" customFormat="1" ht="21.6" customHeight="1" thickBot="1" x14ac:dyDescent="0.35">
      <c r="A112" s="173"/>
      <c r="B112" s="174" t="s">
        <v>84</v>
      </c>
      <c r="C112" s="215"/>
      <c r="D112" s="216"/>
      <c r="E112" s="174" t="s">
        <v>11</v>
      </c>
      <c r="F112" s="215"/>
      <c r="G112" s="216"/>
      <c r="H112" s="173"/>
      <c r="I112" s="173"/>
      <c r="J112" s="173"/>
      <c r="K112" s="173"/>
      <c r="L112" s="173"/>
      <c r="M112" s="173"/>
      <c r="N112" s="175"/>
      <c r="O112" s="173"/>
      <c r="P112" s="173"/>
      <c r="Q112" s="173"/>
      <c r="R112" s="175"/>
      <c r="S112" s="173"/>
      <c r="T112" s="176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</row>
    <row r="113" spans="1:46" ht="15" thickBo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1"/>
      <c r="O113" s="5"/>
      <c r="P113" s="5"/>
      <c r="Q113" s="5"/>
      <c r="R113" s="31"/>
      <c r="S113" s="5"/>
      <c r="T113" s="71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ht="27.6" customHeight="1" thickBot="1" x14ac:dyDescent="0.35">
      <c r="A114" s="5"/>
      <c r="B114" s="5"/>
      <c r="C114" s="5"/>
      <c r="D114" s="5"/>
      <c r="E114" s="5"/>
      <c r="F114" s="5"/>
      <c r="G114" s="125" t="s">
        <v>69</v>
      </c>
      <c r="H114" s="5"/>
      <c r="I114" s="5"/>
      <c r="J114" s="5"/>
      <c r="K114" s="5"/>
      <c r="L114" s="5"/>
      <c r="M114" s="5"/>
      <c r="N114" s="31"/>
      <c r="O114" s="5"/>
      <c r="P114" s="5"/>
      <c r="Q114" s="5"/>
      <c r="R114" s="31"/>
      <c r="S114" s="5"/>
      <c r="T114" s="71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ht="72" customHeight="1" thickBot="1" x14ac:dyDescent="0.35">
      <c r="A115" s="5"/>
      <c r="B115" s="212" t="s">
        <v>96</v>
      </c>
      <c r="C115" s="236"/>
      <c r="D115" s="236"/>
      <c r="E115" s="237"/>
      <c r="F115" s="158" t="str">
        <f>IF(AND(ISBLANK(B117)=TRUE,ISBLANK(B119)=TRUE),"",IF(ISBLANK(B117)=TRUE,SUM(B119:E119)/COUNT(B119:E119),SUM(B117:E117)/COUNT(B117:E117)))</f>
        <v/>
      </c>
      <c r="G115" s="106" t="s">
        <v>60</v>
      </c>
      <c r="H115" s="5"/>
      <c r="I115" s="162">
        <f>ROW()</f>
        <v>115</v>
      </c>
      <c r="J115" s="5"/>
      <c r="K115" s="5"/>
      <c r="L115" s="5"/>
      <c r="M115" s="5"/>
      <c r="N115" s="31"/>
      <c r="O115" s="5"/>
      <c r="P115" s="5"/>
      <c r="Q115" s="5"/>
      <c r="R115" s="31"/>
      <c r="S115" s="5"/>
      <c r="T115" s="71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1:46" ht="60" customHeight="1" thickBot="1" x14ac:dyDescent="0.35">
      <c r="A116" s="5"/>
      <c r="B116" s="192" t="s">
        <v>101</v>
      </c>
      <c r="C116" s="210" t="s">
        <v>102</v>
      </c>
      <c r="D116" s="218"/>
      <c r="E116" s="192" t="s">
        <v>103</v>
      </c>
      <c r="F116" s="66"/>
      <c r="G116" s="5"/>
      <c r="H116" s="5"/>
      <c r="I116" s="162">
        <f>I115</f>
        <v>115</v>
      </c>
      <c r="J116" s="5"/>
      <c r="K116" s="5"/>
      <c r="L116" s="5"/>
      <c r="M116" s="5"/>
      <c r="N116" s="31"/>
      <c r="O116" s="5"/>
      <c r="P116" s="5"/>
      <c r="Q116" s="5"/>
      <c r="R116" s="31"/>
      <c r="S116" s="5"/>
      <c r="T116" s="71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ht="15" thickBot="1" x14ac:dyDescent="0.35">
      <c r="A117" s="5"/>
      <c r="B117" s="105"/>
      <c r="C117" s="208"/>
      <c r="D117" s="209"/>
      <c r="E117" s="105"/>
      <c r="F117" s="5"/>
      <c r="G117" s="5"/>
      <c r="H117" s="5"/>
      <c r="I117" s="162">
        <f t="shared" ref="I117:I139" si="28">I116</f>
        <v>115</v>
      </c>
      <c r="J117" s="5"/>
      <c r="K117" s="5"/>
      <c r="L117" s="5"/>
      <c r="M117" s="5"/>
      <c r="N117" s="31"/>
      <c r="O117" s="5"/>
      <c r="P117" s="5"/>
      <c r="Q117" s="5"/>
      <c r="R117" s="31"/>
      <c r="S117" s="5"/>
      <c r="T117" s="71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ht="28.95" customHeight="1" thickBot="1" x14ac:dyDescent="0.35">
      <c r="A118" s="5"/>
      <c r="B118" s="51" t="s">
        <v>0</v>
      </c>
      <c r="C118" s="210" t="s">
        <v>1</v>
      </c>
      <c r="D118" s="211"/>
      <c r="E118" s="51" t="s">
        <v>2</v>
      </c>
      <c r="F118" s="65"/>
      <c r="G118" s="5"/>
      <c r="H118" s="5"/>
      <c r="I118" s="162">
        <f t="shared" si="28"/>
        <v>115</v>
      </c>
      <c r="J118" s="5"/>
      <c r="K118" s="5"/>
      <c r="L118" s="5"/>
      <c r="M118" s="5"/>
      <c r="N118" s="31"/>
      <c r="O118" s="5"/>
      <c r="P118" s="5"/>
      <c r="Q118" s="5"/>
      <c r="R118" s="31"/>
      <c r="S118" s="5"/>
      <c r="T118" s="71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spans="1:46" ht="15" thickBot="1" x14ac:dyDescent="0.35">
      <c r="A119" s="5"/>
      <c r="B119" s="105"/>
      <c r="C119" s="208"/>
      <c r="D119" s="209"/>
      <c r="E119" s="105"/>
      <c r="F119" s="5"/>
      <c r="G119" s="5"/>
      <c r="H119" s="5"/>
      <c r="I119" s="162">
        <f t="shared" si="28"/>
        <v>115</v>
      </c>
      <c r="J119" s="5"/>
      <c r="K119" s="5"/>
      <c r="L119" s="5"/>
      <c r="M119" s="5"/>
      <c r="N119" s="31"/>
      <c r="O119" s="5"/>
      <c r="P119" s="5"/>
      <c r="Q119" s="5"/>
      <c r="R119" s="31"/>
      <c r="S119" s="5"/>
      <c r="T119" s="71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spans="1:46" ht="57" customHeight="1" thickBot="1" x14ac:dyDescent="0.35">
      <c r="A120" s="5"/>
      <c r="B120" s="180" t="s">
        <v>27</v>
      </c>
      <c r="C120" s="156" t="s">
        <v>73</v>
      </c>
      <c r="D120" s="157" t="s">
        <v>72</v>
      </c>
      <c r="E120" s="156" t="s">
        <v>74</v>
      </c>
      <c r="F120" s="157" t="s">
        <v>75</v>
      </c>
      <c r="G120" s="53" t="s">
        <v>39</v>
      </c>
      <c r="H120" s="5"/>
      <c r="I120" s="162">
        <f t="shared" si="28"/>
        <v>115</v>
      </c>
      <c r="J120" s="5"/>
      <c r="K120" s="5"/>
      <c r="L120" s="5"/>
      <c r="M120" s="5"/>
      <c r="N120" s="31"/>
      <c r="O120" s="5"/>
      <c r="P120" s="5"/>
      <c r="Q120" s="5"/>
      <c r="R120" s="31"/>
      <c r="S120" s="5"/>
      <c r="T120" s="71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spans="1:46" x14ac:dyDescent="0.3">
      <c r="A121" s="5"/>
      <c r="B121" s="38"/>
      <c r="C121" s="194"/>
      <c r="D121" s="1"/>
      <c r="E121" s="1"/>
      <c r="F121" s="67"/>
      <c r="G121" s="3" t="str">
        <f ca="1">IF(OR(C121="",E121=""),"",C121*E121*INDIRECT("F"&amp;I115))</f>
        <v/>
      </c>
      <c r="H121" s="5"/>
      <c r="I121" s="162">
        <f t="shared" si="28"/>
        <v>115</v>
      </c>
      <c r="J121" s="5"/>
      <c r="K121" s="54" t="str">
        <f ca="1">IF(AND(B121&lt;&gt;"",INDIRECT("G"&amp;I115+34)="ja =&gt; Aufnahme im Fb 225"),B121,"")</f>
        <v/>
      </c>
      <c r="L121" s="54" t="str">
        <f ca="1">IF(AND(B121&lt;&gt;"",INDIRECT("G"&amp;I115+34)="ja =&gt; Aufnahme im Fb 225"),INDIRECT("$C$"&amp;I115-3),"")</f>
        <v/>
      </c>
      <c r="M121" s="54" t="str">
        <f ca="1">IF(AND(B121&lt;&gt;"",INDIRECT("G"&amp;I115+34)="ja =&gt; Aufnahme im Fb 225"),INDIRECT("F"&amp;I115-3),"")</f>
        <v/>
      </c>
      <c r="N121" s="163" t="str">
        <f ca="1">IF(AND(B121&lt;&gt;"",INDIRECT("G"&amp;I115+34)="ja =&gt; Aufnahme im Fb 225"),INDIRECT("F"&amp;I115),"")</f>
        <v/>
      </c>
      <c r="O121" s="54" t="str">
        <f ca="1">IF(AND(B121&lt;&gt;"",INDIRECT("G"&amp;I115+34)="ja =&gt; Aufnahme im Fb 225"),INDIRECT("G"&amp;I115),"")</f>
        <v/>
      </c>
      <c r="P121" s="54" t="str">
        <f ca="1">IF(AND(B121&lt;&gt;"",INDIRECT("G"&amp;I115+34)="ja =&gt; Aufnahme im Fb 225"),E121,"")</f>
        <v/>
      </c>
      <c r="Q121" s="54" t="str">
        <f ca="1">IF(AND(B121&lt;&gt;"",INDIRECT("G"&amp;I115+34)="ja =&gt; Aufnahme im Fb 225"),F121,"")</f>
        <v/>
      </c>
      <c r="R121" s="163" t="str">
        <f ca="1">IF(AND(B121&lt;&gt;"",INDIRECT("G"&amp;I115+34)="ja =&gt; Aufnahme im Fb 225"),INDIRECT("F"&amp;I115+37),"")</f>
        <v/>
      </c>
      <c r="S121" s="54" t="str">
        <f ca="1">IF(AND(B121&lt;&gt;"",INDIRECT("G"&amp;I115+34)="ja =&gt; Aufnahme im Fb 225"),INDIRECT("G"&amp;I115+37),"")</f>
        <v/>
      </c>
      <c r="T121" s="54" t="str">
        <f ca="1">IF(AND(B121&lt;&gt;"",INDIRECT("G"&amp;I115+34)="ja =&gt; Aufnahme im Fb 225"),INDIRECT("C"&amp;I115+39),"")</f>
        <v/>
      </c>
      <c r="U121" s="54" t="str">
        <f ca="1">IF(AND(B121&lt;&gt;"",INDIRECT("G"&amp;I115+34)="ja =&gt; Aufnahme im Fb 225"),C121,"")</f>
        <v/>
      </c>
      <c r="V121" s="54" t="str">
        <f ca="1">IF(AND(B121&lt;&gt;"",INDIRECT("G"&amp;I115+34)="ja =&gt; Aufnahme im Fb 225"),D121,"")</f>
        <v/>
      </c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x14ac:dyDescent="0.3">
      <c r="A122" s="5"/>
      <c r="B122" s="39"/>
      <c r="C122" s="195"/>
      <c r="D122" s="2"/>
      <c r="E122" s="2"/>
      <c r="F122" s="68"/>
      <c r="G122" s="4" t="str">
        <f ca="1">IF(OR(C122="",E122=""),"",C122*E122*INDIRECT("F"&amp;I116))</f>
        <v/>
      </c>
      <c r="H122" s="5"/>
      <c r="I122" s="162">
        <f t="shared" si="28"/>
        <v>115</v>
      </c>
      <c r="J122" s="5"/>
      <c r="K122" s="54" t="str">
        <f t="shared" ref="K122:K145" ca="1" si="29">IF(AND(B122&lt;&gt;"",INDIRECT("G"&amp;I116+34)="ja =&gt; Aufnahme im Fb 225"),B122,"")</f>
        <v/>
      </c>
      <c r="L122" s="54" t="str">
        <f t="shared" ref="L122:L145" ca="1" si="30">IF(AND(B122&lt;&gt;"",INDIRECT("G"&amp;I116+34)="ja =&gt; Aufnahme im Fb 225"),INDIRECT("$C$"&amp;I116-3),"")</f>
        <v/>
      </c>
      <c r="M122" s="54" t="str">
        <f t="shared" ref="M122:M145" ca="1" si="31">IF(AND(B122&lt;&gt;"",INDIRECT("G"&amp;I116+34)="ja =&gt; Aufnahme im Fb 225"),INDIRECT("F"&amp;I116-3),"")</f>
        <v/>
      </c>
      <c r="N122" s="163" t="str">
        <f t="shared" ref="N122:N145" ca="1" si="32">IF(AND(B122&lt;&gt;"",INDIRECT("G"&amp;I116+34)="ja =&gt; Aufnahme im Fb 225"),INDIRECT("F"&amp;I116),"")</f>
        <v/>
      </c>
      <c r="O122" s="54" t="str">
        <f t="shared" ref="O122:O145" ca="1" si="33">IF(AND(B122&lt;&gt;"",INDIRECT("G"&amp;I116+34)="ja =&gt; Aufnahme im Fb 225"),INDIRECT("G"&amp;I116),"")</f>
        <v/>
      </c>
      <c r="P122" s="54" t="str">
        <f t="shared" ref="P122:P145" ca="1" si="34">IF(AND(B122&lt;&gt;"",INDIRECT("G"&amp;I116+34)="ja =&gt; Aufnahme im Fb 225"),E122,"")</f>
        <v/>
      </c>
      <c r="Q122" s="54" t="str">
        <f t="shared" ref="Q122:Q145" ca="1" si="35">IF(AND(B122&lt;&gt;"",INDIRECT("G"&amp;I116+34)="ja =&gt; Aufnahme im Fb 225"),F122,"")</f>
        <v/>
      </c>
      <c r="R122" s="163" t="str">
        <f t="shared" ref="R122:R145" ca="1" si="36">IF(AND(B122&lt;&gt;"",INDIRECT("G"&amp;I116+34)="ja =&gt; Aufnahme im Fb 225"),INDIRECT("F"&amp;I116+37),"")</f>
        <v/>
      </c>
      <c r="S122" s="54" t="str">
        <f t="shared" ref="S122:S145" ca="1" si="37">IF(AND(B122&lt;&gt;"",INDIRECT("G"&amp;I116+34)="ja =&gt; Aufnahme im Fb 225"),INDIRECT("G"&amp;I116+37),"")</f>
        <v/>
      </c>
      <c r="T122" s="54" t="str">
        <f t="shared" ref="T122:T145" ca="1" si="38">IF(AND(B122&lt;&gt;"",INDIRECT("G"&amp;I116+34)="ja =&gt; Aufnahme im Fb 225"),INDIRECT("C"&amp;I116+39),"")</f>
        <v/>
      </c>
      <c r="U122" s="54" t="str">
        <f t="shared" ref="U122:U145" ca="1" si="39">IF(AND(B122&lt;&gt;"",INDIRECT("G"&amp;I116+34)="ja =&gt; Aufnahme im Fb 225"),C122,"")</f>
        <v/>
      </c>
      <c r="V122" s="54" t="str">
        <f t="shared" ref="V122:V145" ca="1" si="40">IF(AND(B122&lt;&gt;"",INDIRECT("G"&amp;I116+34)="ja =&gt; Aufnahme im Fb 225"),D122,"")</f>
        <v/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x14ac:dyDescent="0.3">
      <c r="A123" s="5"/>
      <c r="B123" s="39"/>
      <c r="C123" s="195"/>
      <c r="D123" s="2"/>
      <c r="E123" s="2"/>
      <c r="F123" s="68"/>
      <c r="G123" s="4" t="str">
        <f t="shared" ref="G123:G145" si="41">IF(OR(C123="",E123=""),"",C123*E123*$F$19)</f>
        <v/>
      </c>
      <c r="H123" s="5"/>
      <c r="I123" s="162">
        <f t="shared" si="28"/>
        <v>115</v>
      </c>
      <c r="J123" s="5"/>
      <c r="K123" s="54" t="str">
        <f t="shared" ca="1" si="29"/>
        <v/>
      </c>
      <c r="L123" s="54" t="str">
        <f t="shared" ca="1" si="30"/>
        <v/>
      </c>
      <c r="M123" s="54" t="str">
        <f t="shared" ca="1" si="31"/>
        <v/>
      </c>
      <c r="N123" s="163" t="str">
        <f t="shared" ca="1" si="32"/>
        <v/>
      </c>
      <c r="O123" s="54" t="str">
        <f t="shared" ca="1" si="33"/>
        <v/>
      </c>
      <c r="P123" s="54" t="str">
        <f t="shared" ca="1" si="34"/>
        <v/>
      </c>
      <c r="Q123" s="54" t="str">
        <f t="shared" ca="1" si="35"/>
        <v/>
      </c>
      <c r="R123" s="163" t="str">
        <f t="shared" ca="1" si="36"/>
        <v/>
      </c>
      <c r="S123" s="54" t="str">
        <f t="shared" ca="1" si="37"/>
        <v/>
      </c>
      <c r="T123" s="54" t="str">
        <f t="shared" ca="1" si="38"/>
        <v/>
      </c>
      <c r="U123" s="54" t="str">
        <f t="shared" ca="1" si="39"/>
        <v/>
      </c>
      <c r="V123" s="54" t="str">
        <f t="shared" ca="1" si="40"/>
        <v/>
      </c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spans="1:46" x14ac:dyDescent="0.3">
      <c r="A124" s="5"/>
      <c r="B124" s="39"/>
      <c r="C124" s="195"/>
      <c r="D124" s="2"/>
      <c r="E124" s="2"/>
      <c r="F124" s="68"/>
      <c r="G124" s="4" t="str">
        <f t="shared" si="41"/>
        <v/>
      </c>
      <c r="H124" s="5"/>
      <c r="I124" s="162">
        <f t="shared" si="28"/>
        <v>115</v>
      </c>
      <c r="J124" s="5"/>
      <c r="K124" s="54" t="str">
        <f t="shared" ca="1" si="29"/>
        <v/>
      </c>
      <c r="L124" s="54" t="str">
        <f t="shared" ca="1" si="30"/>
        <v/>
      </c>
      <c r="M124" s="54" t="str">
        <f t="shared" ca="1" si="31"/>
        <v/>
      </c>
      <c r="N124" s="163" t="str">
        <f t="shared" ca="1" si="32"/>
        <v/>
      </c>
      <c r="O124" s="54" t="str">
        <f t="shared" ca="1" si="33"/>
        <v/>
      </c>
      <c r="P124" s="54" t="str">
        <f t="shared" ca="1" si="34"/>
        <v/>
      </c>
      <c r="Q124" s="54" t="str">
        <f t="shared" ca="1" si="35"/>
        <v/>
      </c>
      <c r="R124" s="163" t="str">
        <f t="shared" ca="1" si="36"/>
        <v/>
      </c>
      <c r="S124" s="54" t="str">
        <f t="shared" ca="1" si="37"/>
        <v/>
      </c>
      <c r="T124" s="54" t="str">
        <f t="shared" ca="1" si="38"/>
        <v/>
      </c>
      <c r="U124" s="54" t="str">
        <f t="shared" ca="1" si="39"/>
        <v/>
      </c>
      <c r="V124" s="54" t="str">
        <f t="shared" ca="1" si="40"/>
        <v/>
      </c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spans="1:46" x14ac:dyDescent="0.3">
      <c r="A125" s="5"/>
      <c r="B125" s="39"/>
      <c r="C125" s="195"/>
      <c r="D125" s="2"/>
      <c r="E125" s="2"/>
      <c r="F125" s="68"/>
      <c r="G125" s="4" t="str">
        <f t="shared" si="41"/>
        <v/>
      </c>
      <c r="H125" s="5"/>
      <c r="I125" s="162">
        <f t="shared" si="28"/>
        <v>115</v>
      </c>
      <c r="J125" s="5"/>
      <c r="K125" s="54" t="str">
        <f t="shared" ca="1" si="29"/>
        <v/>
      </c>
      <c r="L125" s="54" t="str">
        <f t="shared" ca="1" si="30"/>
        <v/>
      </c>
      <c r="M125" s="54" t="str">
        <f t="shared" ca="1" si="31"/>
        <v/>
      </c>
      <c r="N125" s="163" t="str">
        <f t="shared" ca="1" si="32"/>
        <v/>
      </c>
      <c r="O125" s="54" t="str">
        <f t="shared" ca="1" si="33"/>
        <v/>
      </c>
      <c r="P125" s="54" t="str">
        <f t="shared" ca="1" si="34"/>
        <v/>
      </c>
      <c r="Q125" s="54" t="str">
        <f t="shared" ca="1" si="35"/>
        <v/>
      </c>
      <c r="R125" s="163" t="str">
        <f t="shared" ca="1" si="36"/>
        <v/>
      </c>
      <c r="S125" s="54" t="str">
        <f t="shared" ca="1" si="37"/>
        <v/>
      </c>
      <c r="T125" s="54" t="str">
        <f t="shared" ca="1" si="38"/>
        <v/>
      </c>
      <c r="U125" s="54" t="str">
        <f t="shared" ca="1" si="39"/>
        <v/>
      </c>
      <c r="V125" s="54" t="str">
        <f t="shared" ca="1" si="40"/>
        <v/>
      </c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spans="1:46" x14ac:dyDescent="0.3">
      <c r="A126" s="5"/>
      <c r="B126" s="39"/>
      <c r="C126" s="195"/>
      <c r="D126" s="2"/>
      <c r="E126" s="2"/>
      <c r="F126" s="68"/>
      <c r="G126" s="4" t="str">
        <f t="shared" si="41"/>
        <v/>
      </c>
      <c r="H126" s="5"/>
      <c r="I126" s="162">
        <f t="shared" si="28"/>
        <v>115</v>
      </c>
      <c r="J126" s="5"/>
      <c r="K126" s="54" t="str">
        <f t="shared" ca="1" si="29"/>
        <v/>
      </c>
      <c r="L126" s="54" t="str">
        <f t="shared" ca="1" si="30"/>
        <v/>
      </c>
      <c r="M126" s="54" t="str">
        <f t="shared" ca="1" si="31"/>
        <v/>
      </c>
      <c r="N126" s="163" t="str">
        <f t="shared" ca="1" si="32"/>
        <v/>
      </c>
      <c r="O126" s="54" t="str">
        <f t="shared" ca="1" si="33"/>
        <v/>
      </c>
      <c r="P126" s="54" t="str">
        <f t="shared" ca="1" si="34"/>
        <v/>
      </c>
      <c r="Q126" s="54" t="str">
        <f t="shared" ca="1" si="35"/>
        <v/>
      </c>
      <c r="R126" s="163" t="str">
        <f t="shared" ca="1" si="36"/>
        <v/>
      </c>
      <c r="S126" s="54" t="str">
        <f t="shared" ca="1" si="37"/>
        <v/>
      </c>
      <c r="T126" s="54" t="str">
        <f t="shared" ca="1" si="38"/>
        <v/>
      </c>
      <c r="U126" s="54" t="str">
        <f t="shared" ca="1" si="39"/>
        <v/>
      </c>
      <c r="V126" s="54" t="str">
        <f t="shared" ca="1" si="40"/>
        <v/>
      </c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x14ac:dyDescent="0.3">
      <c r="A127" s="5"/>
      <c r="B127" s="39"/>
      <c r="C127" s="195"/>
      <c r="D127" s="2"/>
      <c r="E127" s="2"/>
      <c r="F127" s="68"/>
      <c r="G127" s="4" t="str">
        <f t="shared" si="41"/>
        <v/>
      </c>
      <c r="H127" s="5"/>
      <c r="I127" s="162">
        <f t="shared" si="28"/>
        <v>115</v>
      </c>
      <c r="J127" s="5"/>
      <c r="K127" s="54" t="str">
        <f t="shared" ca="1" si="29"/>
        <v/>
      </c>
      <c r="L127" s="54" t="str">
        <f t="shared" ca="1" si="30"/>
        <v/>
      </c>
      <c r="M127" s="54" t="str">
        <f t="shared" ca="1" si="31"/>
        <v/>
      </c>
      <c r="N127" s="163" t="str">
        <f t="shared" ca="1" si="32"/>
        <v/>
      </c>
      <c r="O127" s="54" t="str">
        <f t="shared" ca="1" si="33"/>
        <v/>
      </c>
      <c r="P127" s="54" t="str">
        <f t="shared" ca="1" si="34"/>
        <v/>
      </c>
      <c r="Q127" s="54" t="str">
        <f t="shared" ca="1" si="35"/>
        <v/>
      </c>
      <c r="R127" s="163" t="str">
        <f t="shared" ca="1" si="36"/>
        <v/>
      </c>
      <c r="S127" s="54" t="str">
        <f t="shared" ca="1" si="37"/>
        <v/>
      </c>
      <c r="T127" s="54" t="str">
        <f t="shared" ca="1" si="38"/>
        <v/>
      </c>
      <c r="U127" s="54" t="str">
        <f t="shared" ca="1" si="39"/>
        <v/>
      </c>
      <c r="V127" s="54" t="str">
        <f t="shared" ca="1" si="40"/>
        <v/>
      </c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x14ac:dyDescent="0.3">
      <c r="A128" s="5"/>
      <c r="B128" s="39"/>
      <c r="C128" s="195"/>
      <c r="D128" s="2"/>
      <c r="E128" s="2"/>
      <c r="F128" s="68"/>
      <c r="G128" s="4" t="str">
        <f t="shared" si="41"/>
        <v/>
      </c>
      <c r="H128" s="5"/>
      <c r="I128" s="162">
        <f t="shared" si="28"/>
        <v>115</v>
      </c>
      <c r="J128" s="5"/>
      <c r="K128" s="54" t="str">
        <f t="shared" ca="1" si="29"/>
        <v/>
      </c>
      <c r="L128" s="54" t="str">
        <f t="shared" ca="1" si="30"/>
        <v/>
      </c>
      <c r="M128" s="54" t="str">
        <f t="shared" ca="1" si="31"/>
        <v/>
      </c>
      <c r="N128" s="163" t="str">
        <f t="shared" ca="1" si="32"/>
        <v/>
      </c>
      <c r="O128" s="54" t="str">
        <f t="shared" ca="1" si="33"/>
        <v/>
      </c>
      <c r="P128" s="54" t="str">
        <f t="shared" ca="1" si="34"/>
        <v/>
      </c>
      <c r="Q128" s="54" t="str">
        <f t="shared" ca="1" si="35"/>
        <v/>
      </c>
      <c r="R128" s="163" t="str">
        <f t="shared" ca="1" si="36"/>
        <v/>
      </c>
      <c r="S128" s="54" t="str">
        <f t="shared" ca="1" si="37"/>
        <v/>
      </c>
      <c r="T128" s="54" t="str">
        <f t="shared" ca="1" si="38"/>
        <v/>
      </c>
      <c r="U128" s="54" t="str">
        <f t="shared" ca="1" si="39"/>
        <v/>
      </c>
      <c r="V128" s="54" t="str">
        <f t="shared" ca="1" si="40"/>
        <v/>
      </c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spans="1:46" x14ac:dyDescent="0.3">
      <c r="A129" s="5"/>
      <c r="B129" s="39"/>
      <c r="C129" s="195"/>
      <c r="D129" s="2"/>
      <c r="E129" s="2"/>
      <c r="F129" s="68"/>
      <c r="G129" s="4" t="str">
        <f t="shared" si="41"/>
        <v/>
      </c>
      <c r="H129" s="5"/>
      <c r="I129" s="162">
        <f t="shared" si="28"/>
        <v>115</v>
      </c>
      <c r="J129" s="5"/>
      <c r="K129" s="54" t="str">
        <f t="shared" ca="1" si="29"/>
        <v/>
      </c>
      <c r="L129" s="54" t="str">
        <f t="shared" ca="1" si="30"/>
        <v/>
      </c>
      <c r="M129" s="54" t="str">
        <f t="shared" ca="1" si="31"/>
        <v/>
      </c>
      <c r="N129" s="163" t="str">
        <f t="shared" ca="1" si="32"/>
        <v/>
      </c>
      <c r="O129" s="54" t="str">
        <f t="shared" ca="1" si="33"/>
        <v/>
      </c>
      <c r="P129" s="54" t="str">
        <f t="shared" ca="1" si="34"/>
        <v/>
      </c>
      <c r="Q129" s="54" t="str">
        <f t="shared" ca="1" si="35"/>
        <v/>
      </c>
      <c r="R129" s="163" t="str">
        <f t="shared" ca="1" si="36"/>
        <v/>
      </c>
      <c r="S129" s="54" t="str">
        <f t="shared" ca="1" si="37"/>
        <v/>
      </c>
      <c r="T129" s="54" t="str">
        <f t="shared" ca="1" si="38"/>
        <v/>
      </c>
      <c r="U129" s="54" t="str">
        <f t="shared" ca="1" si="39"/>
        <v/>
      </c>
      <c r="V129" s="54" t="str">
        <f t="shared" ca="1" si="40"/>
        <v/>
      </c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spans="1:46" x14ac:dyDescent="0.3">
      <c r="A130" s="5"/>
      <c r="B130" s="39"/>
      <c r="C130" s="195"/>
      <c r="D130" s="2"/>
      <c r="E130" s="2"/>
      <c r="F130" s="68"/>
      <c r="G130" s="4" t="str">
        <f t="shared" si="41"/>
        <v/>
      </c>
      <c r="H130" s="5"/>
      <c r="I130" s="162">
        <f t="shared" si="28"/>
        <v>115</v>
      </c>
      <c r="J130" s="5"/>
      <c r="K130" s="54" t="str">
        <f t="shared" ca="1" si="29"/>
        <v/>
      </c>
      <c r="L130" s="54" t="str">
        <f t="shared" ca="1" si="30"/>
        <v/>
      </c>
      <c r="M130" s="54" t="str">
        <f t="shared" ca="1" si="31"/>
        <v/>
      </c>
      <c r="N130" s="163" t="str">
        <f t="shared" ca="1" si="32"/>
        <v/>
      </c>
      <c r="O130" s="54" t="str">
        <f t="shared" ca="1" si="33"/>
        <v/>
      </c>
      <c r="P130" s="54" t="str">
        <f t="shared" ca="1" si="34"/>
        <v/>
      </c>
      <c r="Q130" s="54" t="str">
        <f t="shared" ca="1" si="35"/>
        <v/>
      </c>
      <c r="R130" s="163" t="str">
        <f t="shared" ca="1" si="36"/>
        <v/>
      </c>
      <c r="S130" s="54" t="str">
        <f t="shared" ca="1" si="37"/>
        <v/>
      </c>
      <c r="T130" s="54" t="str">
        <f t="shared" ca="1" si="38"/>
        <v/>
      </c>
      <c r="U130" s="54" t="str">
        <f t="shared" ca="1" si="39"/>
        <v/>
      </c>
      <c r="V130" s="54" t="str">
        <f t="shared" ca="1" si="40"/>
        <v/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x14ac:dyDescent="0.3">
      <c r="A131" s="5"/>
      <c r="B131" s="39"/>
      <c r="C131" s="195"/>
      <c r="D131" s="2"/>
      <c r="E131" s="2"/>
      <c r="F131" s="68"/>
      <c r="G131" s="4" t="str">
        <f t="shared" si="41"/>
        <v/>
      </c>
      <c r="H131" s="5"/>
      <c r="I131" s="162">
        <f t="shared" si="28"/>
        <v>115</v>
      </c>
      <c r="J131" s="5"/>
      <c r="K131" s="54" t="str">
        <f t="shared" ca="1" si="29"/>
        <v/>
      </c>
      <c r="L131" s="54" t="str">
        <f t="shared" ca="1" si="30"/>
        <v/>
      </c>
      <c r="M131" s="54" t="str">
        <f t="shared" ca="1" si="31"/>
        <v/>
      </c>
      <c r="N131" s="163" t="str">
        <f t="shared" ca="1" si="32"/>
        <v/>
      </c>
      <c r="O131" s="54" t="str">
        <f t="shared" ca="1" si="33"/>
        <v/>
      </c>
      <c r="P131" s="54" t="str">
        <f t="shared" ca="1" si="34"/>
        <v/>
      </c>
      <c r="Q131" s="54" t="str">
        <f t="shared" ca="1" si="35"/>
        <v/>
      </c>
      <c r="R131" s="163" t="str">
        <f t="shared" ca="1" si="36"/>
        <v/>
      </c>
      <c r="S131" s="54" t="str">
        <f t="shared" ca="1" si="37"/>
        <v/>
      </c>
      <c r="T131" s="54" t="str">
        <f t="shared" ca="1" si="38"/>
        <v/>
      </c>
      <c r="U131" s="54" t="str">
        <f t="shared" ca="1" si="39"/>
        <v/>
      </c>
      <c r="V131" s="54" t="str">
        <f t="shared" ca="1" si="40"/>
        <v/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x14ac:dyDescent="0.3">
      <c r="A132" s="5"/>
      <c r="B132" s="39"/>
      <c r="C132" s="195"/>
      <c r="D132" s="2"/>
      <c r="E132" s="2"/>
      <c r="F132" s="68"/>
      <c r="G132" s="4" t="str">
        <f t="shared" si="41"/>
        <v/>
      </c>
      <c r="H132" s="5"/>
      <c r="I132" s="162">
        <f t="shared" si="28"/>
        <v>115</v>
      </c>
      <c r="J132" s="5"/>
      <c r="K132" s="54" t="str">
        <f t="shared" ca="1" si="29"/>
        <v/>
      </c>
      <c r="L132" s="54" t="str">
        <f t="shared" ca="1" si="30"/>
        <v/>
      </c>
      <c r="M132" s="54" t="str">
        <f t="shared" ca="1" si="31"/>
        <v/>
      </c>
      <c r="N132" s="163" t="str">
        <f t="shared" ca="1" si="32"/>
        <v/>
      </c>
      <c r="O132" s="54" t="str">
        <f t="shared" ca="1" si="33"/>
        <v/>
      </c>
      <c r="P132" s="54" t="str">
        <f t="shared" ca="1" si="34"/>
        <v/>
      </c>
      <c r="Q132" s="54" t="str">
        <f t="shared" ca="1" si="35"/>
        <v/>
      </c>
      <c r="R132" s="163" t="str">
        <f t="shared" ca="1" si="36"/>
        <v/>
      </c>
      <c r="S132" s="54" t="str">
        <f t="shared" ca="1" si="37"/>
        <v/>
      </c>
      <c r="T132" s="54" t="str">
        <f t="shared" ca="1" si="38"/>
        <v/>
      </c>
      <c r="U132" s="54" t="str">
        <f t="shared" ca="1" si="39"/>
        <v/>
      </c>
      <c r="V132" s="54" t="str">
        <f t="shared" ca="1" si="40"/>
        <v/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x14ac:dyDescent="0.3">
      <c r="A133" s="5"/>
      <c r="B133" s="39"/>
      <c r="C133" s="195"/>
      <c r="D133" s="2"/>
      <c r="E133" s="2"/>
      <c r="F133" s="68"/>
      <c r="G133" s="4" t="str">
        <f t="shared" si="41"/>
        <v/>
      </c>
      <c r="H133" s="5"/>
      <c r="I133" s="162">
        <f t="shared" si="28"/>
        <v>115</v>
      </c>
      <c r="J133" s="5"/>
      <c r="K133" s="54" t="str">
        <f t="shared" ca="1" si="29"/>
        <v/>
      </c>
      <c r="L133" s="54" t="str">
        <f t="shared" ca="1" si="30"/>
        <v/>
      </c>
      <c r="M133" s="54" t="str">
        <f t="shared" ca="1" si="31"/>
        <v/>
      </c>
      <c r="N133" s="163" t="str">
        <f t="shared" ca="1" si="32"/>
        <v/>
      </c>
      <c r="O133" s="54" t="str">
        <f t="shared" ca="1" si="33"/>
        <v/>
      </c>
      <c r="P133" s="54" t="str">
        <f t="shared" ca="1" si="34"/>
        <v/>
      </c>
      <c r="Q133" s="54" t="str">
        <f t="shared" ca="1" si="35"/>
        <v/>
      </c>
      <c r="R133" s="163" t="str">
        <f t="shared" ca="1" si="36"/>
        <v/>
      </c>
      <c r="S133" s="54" t="str">
        <f t="shared" ca="1" si="37"/>
        <v/>
      </c>
      <c r="T133" s="54" t="str">
        <f t="shared" ca="1" si="38"/>
        <v/>
      </c>
      <c r="U133" s="54" t="str">
        <f t="shared" ca="1" si="39"/>
        <v/>
      </c>
      <c r="V133" s="54" t="str">
        <f t="shared" ca="1" si="40"/>
        <v/>
      </c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</row>
    <row r="134" spans="1:46" x14ac:dyDescent="0.3">
      <c r="A134" s="5"/>
      <c r="B134" s="39"/>
      <c r="C134" s="195"/>
      <c r="D134" s="2"/>
      <c r="E134" s="2"/>
      <c r="F134" s="68"/>
      <c r="G134" s="4" t="str">
        <f t="shared" si="41"/>
        <v/>
      </c>
      <c r="H134" s="5"/>
      <c r="I134" s="162">
        <f t="shared" si="28"/>
        <v>115</v>
      </c>
      <c r="J134" s="5"/>
      <c r="K134" s="54" t="str">
        <f t="shared" ca="1" si="29"/>
        <v/>
      </c>
      <c r="L134" s="54" t="str">
        <f t="shared" ca="1" si="30"/>
        <v/>
      </c>
      <c r="M134" s="54" t="str">
        <f t="shared" ca="1" si="31"/>
        <v/>
      </c>
      <c r="N134" s="163" t="str">
        <f t="shared" ca="1" si="32"/>
        <v/>
      </c>
      <c r="O134" s="54" t="str">
        <f t="shared" ca="1" si="33"/>
        <v/>
      </c>
      <c r="P134" s="54" t="str">
        <f t="shared" ca="1" si="34"/>
        <v/>
      </c>
      <c r="Q134" s="54" t="str">
        <f t="shared" ca="1" si="35"/>
        <v/>
      </c>
      <c r="R134" s="163" t="str">
        <f t="shared" ca="1" si="36"/>
        <v/>
      </c>
      <c r="S134" s="54" t="str">
        <f t="shared" ca="1" si="37"/>
        <v/>
      </c>
      <c r="T134" s="54" t="str">
        <f t="shared" ca="1" si="38"/>
        <v/>
      </c>
      <c r="U134" s="54" t="str">
        <f t="shared" ca="1" si="39"/>
        <v/>
      </c>
      <c r="V134" s="54" t="str">
        <f t="shared" ca="1" si="40"/>
        <v/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</row>
    <row r="135" spans="1:46" x14ac:dyDescent="0.3">
      <c r="A135" s="5"/>
      <c r="B135" s="39"/>
      <c r="C135" s="196"/>
      <c r="D135" s="34"/>
      <c r="E135" s="34"/>
      <c r="F135" s="69"/>
      <c r="G135" s="4" t="str">
        <f t="shared" si="41"/>
        <v/>
      </c>
      <c r="H135" s="5"/>
      <c r="I135" s="162">
        <f t="shared" si="28"/>
        <v>115</v>
      </c>
      <c r="J135" s="5"/>
      <c r="K135" s="54" t="str">
        <f t="shared" ca="1" si="29"/>
        <v/>
      </c>
      <c r="L135" s="54" t="str">
        <f t="shared" ca="1" si="30"/>
        <v/>
      </c>
      <c r="M135" s="54" t="str">
        <f t="shared" ca="1" si="31"/>
        <v/>
      </c>
      <c r="N135" s="163" t="str">
        <f t="shared" ca="1" si="32"/>
        <v/>
      </c>
      <c r="O135" s="54" t="str">
        <f t="shared" ca="1" si="33"/>
        <v/>
      </c>
      <c r="P135" s="54" t="str">
        <f t="shared" ca="1" si="34"/>
        <v/>
      </c>
      <c r="Q135" s="54" t="str">
        <f t="shared" ca="1" si="35"/>
        <v/>
      </c>
      <c r="R135" s="163" t="str">
        <f t="shared" ca="1" si="36"/>
        <v/>
      </c>
      <c r="S135" s="54" t="str">
        <f t="shared" ca="1" si="37"/>
        <v/>
      </c>
      <c r="T135" s="54" t="str">
        <f t="shared" ca="1" si="38"/>
        <v/>
      </c>
      <c r="U135" s="54" t="str">
        <f t="shared" ca="1" si="39"/>
        <v/>
      </c>
      <c r="V135" s="54" t="str">
        <f t="shared" ca="1" si="40"/>
        <v/>
      </c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</row>
    <row r="136" spans="1:46" x14ac:dyDescent="0.3">
      <c r="A136" s="5"/>
      <c r="B136" s="39"/>
      <c r="C136" s="196"/>
      <c r="D136" s="34"/>
      <c r="E136" s="34"/>
      <c r="F136" s="69"/>
      <c r="G136" s="4" t="str">
        <f t="shared" si="41"/>
        <v/>
      </c>
      <c r="H136" s="5"/>
      <c r="I136" s="162">
        <f t="shared" si="28"/>
        <v>115</v>
      </c>
      <c r="J136" s="5"/>
      <c r="K136" s="54" t="str">
        <f t="shared" ca="1" si="29"/>
        <v/>
      </c>
      <c r="L136" s="54" t="str">
        <f t="shared" ca="1" si="30"/>
        <v/>
      </c>
      <c r="M136" s="54" t="str">
        <f t="shared" ca="1" si="31"/>
        <v/>
      </c>
      <c r="N136" s="163" t="str">
        <f t="shared" ca="1" si="32"/>
        <v/>
      </c>
      <c r="O136" s="54" t="str">
        <f t="shared" ca="1" si="33"/>
        <v/>
      </c>
      <c r="P136" s="54" t="str">
        <f t="shared" ca="1" si="34"/>
        <v/>
      </c>
      <c r="Q136" s="54" t="str">
        <f t="shared" ca="1" si="35"/>
        <v/>
      </c>
      <c r="R136" s="163" t="str">
        <f t="shared" ca="1" si="36"/>
        <v/>
      </c>
      <c r="S136" s="54" t="str">
        <f t="shared" ca="1" si="37"/>
        <v/>
      </c>
      <c r="T136" s="54" t="str">
        <f t="shared" ca="1" si="38"/>
        <v/>
      </c>
      <c r="U136" s="54" t="str">
        <f t="shared" ca="1" si="39"/>
        <v/>
      </c>
      <c r="V136" s="54" t="str">
        <f t="shared" ca="1" si="40"/>
        <v/>
      </c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spans="1:46" x14ac:dyDescent="0.3">
      <c r="A137" s="5"/>
      <c r="B137" s="39"/>
      <c r="C137" s="196"/>
      <c r="D137" s="34"/>
      <c r="E137" s="34"/>
      <c r="F137" s="69"/>
      <c r="G137" s="4" t="str">
        <f t="shared" si="41"/>
        <v/>
      </c>
      <c r="H137" s="5"/>
      <c r="I137" s="162">
        <f t="shared" si="28"/>
        <v>115</v>
      </c>
      <c r="J137" s="5"/>
      <c r="K137" s="54" t="str">
        <f t="shared" ca="1" si="29"/>
        <v/>
      </c>
      <c r="L137" s="54" t="str">
        <f t="shared" ca="1" si="30"/>
        <v/>
      </c>
      <c r="M137" s="54" t="str">
        <f t="shared" ca="1" si="31"/>
        <v/>
      </c>
      <c r="N137" s="163" t="str">
        <f t="shared" ca="1" si="32"/>
        <v/>
      </c>
      <c r="O137" s="54" t="str">
        <f t="shared" ca="1" si="33"/>
        <v/>
      </c>
      <c r="P137" s="54" t="str">
        <f t="shared" ca="1" si="34"/>
        <v/>
      </c>
      <c r="Q137" s="54" t="str">
        <f t="shared" ca="1" si="35"/>
        <v/>
      </c>
      <c r="R137" s="163" t="str">
        <f t="shared" ca="1" si="36"/>
        <v/>
      </c>
      <c r="S137" s="54" t="str">
        <f t="shared" ca="1" si="37"/>
        <v/>
      </c>
      <c r="T137" s="54" t="str">
        <f t="shared" ca="1" si="38"/>
        <v/>
      </c>
      <c r="U137" s="54" t="str">
        <f t="shared" ca="1" si="39"/>
        <v/>
      </c>
      <c r="V137" s="54" t="str">
        <f t="shared" ca="1" si="40"/>
        <v/>
      </c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spans="1:46" x14ac:dyDescent="0.3">
      <c r="A138" s="5"/>
      <c r="B138" s="39"/>
      <c r="C138" s="196"/>
      <c r="D138" s="34"/>
      <c r="E138" s="34"/>
      <c r="F138" s="69"/>
      <c r="G138" s="4" t="str">
        <f t="shared" si="41"/>
        <v/>
      </c>
      <c r="H138" s="5"/>
      <c r="I138" s="162">
        <f t="shared" si="28"/>
        <v>115</v>
      </c>
      <c r="J138" s="5"/>
      <c r="K138" s="54" t="str">
        <f t="shared" ca="1" si="29"/>
        <v/>
      </c>
      <c r="L138" s="54" t="str">
        <f t="shared" ca="1" si="30"/>
        <v/>
      </c>
      <c r="M138" s="54" t="str">
        <f t="shared" ca="1" si="31"/>
        <v/>
      </c>
      <c r="N138" s="163" t="str">
        <f t="shared" ca="1" si="32"/>
        <v/>
      </c>
      <c r="O138" s="54" t="str">
        <f t="shared" ca="1" si="33"/>
        <v/>
      </c>
      <c r="P138" s="54" t="str">
        <f t="shared" ca="1" si="34"/>
        <v/>
      </c>
      <c r="Q138" s="54" t="str">
        <f t="shared" ca="1" si="35"/>
        <v/>
      </c>
      <c r="R138" s="163" t="str">
        <f t="shared" ca="1" si="36"/>
        <v/>
      </c>
      <c r="S138" s="54" t="str">
        <f t="shared" ca="1" si="37"/>
        <v/>
      </c>
      <c r="T138" s="54" t="str">
        <f t="shared" ca="1" si="38"/>
        <v/>
      </c>
      <c r="U138" s="54" t="str">
        <f t="shared" ca="1" si="39"/>
        <v/>
      </c>
      <c r="V138" s="54" t="str">
        <f t="shared" ca="1" si="40"/>
        <v/>
      </c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</row>
    <row r="139" spans="1:46" x14ac:dyDescent="0.3">
      <c r="A139" s="5"/>
      <c r="B139" s="39"/>
      <c r="C139" s="196"/>
      <c r="D139" s="34"/>
      <c r="E139" s="34"/>
      <c r="F139" s="69"/>
      <c r="G139" s="4" t="str">
        <f t="shared" si="41"/>
        <v/>
      </c>
      <c r="H139" s="5"/>
      <c r="I139" s="162">
        <f t="shared" si="28"/>
        <v>115</v>
      </c>
      <c r="J139" s="5"/>
      <c r="K139" s="54" t="str">
        <f t="shared" ca="1" si="29"/>
        <v/>
      </c>
      <c r="L139" s="54" t="str">
        <f t="shared" ca="1" si="30"/>
        <v/>
      </c>
      <c r="M139" s="54" t="str">
        <f t="shared" ca="1" si="31"/>
        <v/>
      </c>
      <c r="N139" s="163" t="str">
        <f t="shared" ca="1" si="32"/>
        <v/>
      </c>
      <c r="O139" s="54" t="str">
        <f t="shared" ca="1" si="33"/>
        <v/>
      </c>
      <c r="P139" s="54" t="str">
        <f t="shared" ca="1" si="34"/>
        <v/>
      </c>
      <c r="Q139" s="54" t="str">
        <f t="shared" ca="1" si="35"/>
        <v/>
      </c>
      <c r="R139" s="163" t="str">
        <f t="shared" ca="1" si="36"/>
        <v/>
      </c>
      <c r="S139" s="54" t="str">
        <f t="shared" ca="1" si="37"/>
        <v/>
      </c>
      <c r="T139" s="54" t="str">
        <f t="shared" ca="1" si="38"/>
        <v/>
      </c>
      <c r="U139" s="54" t="str">
        <f t="shared" ca="1" si="39"/>
        <v/>
      </c>
      <c r="V139" s="54" t="str">
        <f t="shared" ca="1" si="40"/>
        <v/>
      </c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</row>
    <row r="140" spans="1:46" x14ac:dyDescent="0.3">
      <c r="A140" s="5"/>
      <c r="B140" s="39"/>
      <c r="C140" s="196"/>
      <c r="D140" s="34"/>
      <c r="E140" s="34"/>
      <c r="F140" s="69"/>
      <c r="G140" s="4" t="str">
        <f t="shared" si="41"/>
        <v/>
      </c>
      <c r="H140" s="5"/>
      <c r="I140" s="162"/>
      <c r="J140" s="5"/>
      <c r="K140" s="54" t="str">
        <f t="shared" ca="1" si="29"/>
        <v/>
      </c>
      <c r="L140" s="54" t="str">
        <f t="shared" ca="1" si="30"/>
        <v/>
      </c>
      <c r="M140" s="54" t="str">
        <f t="shared" ca="1" si="31"/>
        <v/>
      </c>
      <c r="N140" s="163" t="str">
        <f t="shared" ca="1" si="32"/>
        <v/>
      </c>
      <c r="O140" s="54" t="str">
        <f t="shared" ca="1" si="33"/>
        <v/>
      </c>
      <c r="P140" s="54" t="str">
        <f t="shared" ca="1" si="34"/>
        <v/>
      </c>
      <c r="Q140" s="54" t="str">
        <f t="shared" ca="1" si="35"/>
        <v/>
      </c>
      <c r="R140" s="163" t="str">
        <f t="shared" ca="1" si="36"/>
        <v/>
      </c>
      <c r="S140" s="54" t="str">
        <f t="shared" ca="1" si="37"/>
        <v/>
      </c>
      <c r="T140" s="54" t="str">
        <f t="shared" ca="1" si="38"/>
        <v/>
      </c>
      <c r="U140" s="54" t="str">
        <f t="shared" ca="1" si="39"/>
        <v/>
      </c>
      <c r="V140" s="54" t="str">
        <f t="shared" ca="1" si="40"/>
        <v/>
      </c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</row>
    <row r="141" spans="1:46" x14ac:dyDescent="0.3">
      <c r="A141" s="5"/>
      <c r="B141" s="39"/>
      <c r="C141" s="196"/>
      <c r="D141" s="34"/>
      <c r="E141" s="34"/>
      <c r="F141" s="69"/>
      <c r="G141" s="4" t="str">
        <f t="shared" si="41"/>
        <v/>
      </c>
      <c r="H141" s="5"/>
      <c r="I141" s="162"/>
      <c r="J141" s="5"/>
      <c r="K141" s="54" t="str">
        <f t="shared" ca="1" si="29"/>
        <v/>
      </c>
      <c r="L141" s="54" t="str">
        <f t="shared" ca="1" si="30"/>
        <v/>
      </c>
      <c r="M141" s="54" t="str">
        <f t="shared" ca="1" si="31"/>
        <v/>
      </c>
      <c r="N141" s="163" t="str">
        <f t="shared" ca="1" si="32"/>
        <v/>
      </c>
      <c r="O141" s="54" t="str">
        <f t="shared" ca="1" si="33"/>
        <v/>
      </c>
      <c r="P141" s="54" t="str">
        <f t="shared" ca="1" si="34"/>
        <v/>
      </c>
      <c r="Q141" s="54" t="str">
        <f t="shared" ca="1" si="35"/>
        <v/>
      </c>
      <c r="R141" s="163" t="str">
        <f t="shared" ca="1" si="36"/>
        <v/>
      </c>
      <c r="S141" s="54" t="str">
        <f t="shared" ca="1" si="37"/>
        <v/>
      </c>
      <c r="T141" s="54" t="str">
        <f t="shared" ca="1" si="38"/>
        <v/>
      </c>
      <c r="U141" s="54" t="str">
        <f t="shared" ca="1" si="39"/>
        <v/>
      </c>
      <c r="V141" s="54" t="str">
        <f t="shared" ca="1" si="40"/>
        <v/>
      </c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spans="1:46" x14ac:dyDescent="0.3">
      <c r="A142" s="5"/>
      <c r="B142" s="39"/>
      <c r="C142" s="196"/>
      <c r="D142" s="34"/>
      <c r="E142" s="34"/>
      <c r="F142" s="69"/>
      <c r="G142" s="4" t="str">
        <f t="shared" si="41"/>
        <v/>
      </c>
      <c r="H142" s="5"/>
      <c r="I142" s="162"/>
      <c r="J142" s="5"/>
      <c r="K142" s="54" t="str">
        <f t="shared" ca="1" si="29"/>
        <v/>
      </c>
      <c r="L142" s="54" t="str">
        <f t="shared" ca="1" si="30"/>
        <v/>
      </c>
      <c r="M142" s="54" t="str">
        <f t="shared" ca="1" si="31"/>
        <v/>
      </c>
      <c r="N142" s="163" t="str">
        <f t="shared" ca="1" si="32"/>
        <v/>
      </c>
      <c r="O142" s="54" t="str">
        <f t="shared" ca="1" si="33"/>
        <v/>
      </c>
      <c r="P142" s="54" t="str">
        <f t="shared" ca="1" si="34"/>
        <v/>
      </c>
      <c r="Q142" s="54" t="str">
        <f t="shared" ca="1" si="35"/>
        <v/>
      </c>
      <c r="R142" s="163" t="str">
        <f t="shared" ca="1" si="36"/>
        <v/>
      </c>
      <c r="S142" s="54" t="str">
        <f t="shared" ca="1" si="37"/>
        <v/>
      </c>
      <c r="T142" s="54" t="str">
        <f t="shared" ca="1" si="38"/>
        <v/>
      </c>
      <c r="U142" s="54" t="str">
        <f t="shared" ca="1" si="39"/>
        <v/>
      </c>
      <c r="V142" s="54" t="str">
        <f t="shared" ca="1" si="40"/>
        <v/>
      </c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spans="1:46" x14ac:dyDescent="0.3">
      <c r="A143" s="5"/>
      <c r="B143" s="39"/>
      <c r="C143" s="196"/>
      <c r="D143" s="34"/>
      <c r="E143" s="34"/>
      <c r="F143" s="69"/>
      <c r="G143" s="4" t="str">
        <f t="shared" si="41"/>
        <v/>
      </c>
      <c r="H143" s="5"/>
      <c r="I143" s="162"/>
      <c r="J143" s="5"/>
      <c r="K143" s="54" t="str">
        <f t="shared" ca="1" si="29"/>
        <v/>
      </c>
      <c r="L143" s="54" t="str">
        <f t="shared" ca="1" si="30"/>
        <v/>
      </c>
      <c r="M143" s="54" t="str">
        <f t="shared" ca="1" si="31"/>
        <v/>
      </c>
      <c r="N143" s="163" t="str">
        <f t="shared" ca="1" si="32"/>
        <v/>
      </c>
      <c r="O143" s="54" t="str">
        <f t="shared" ca="1" si="33"/>
        <v/>
      </c>
      <c r="P143" s="54" t="str">
        <f t="shared" ca="1" si="34"/>
        <v/>
      </c>
      <c r="Q143" s="54" t="str">
        <f t="shared" ca="1" si="35"/>
        <v/>
      </c>
      <c r="R143" s="163" t="str">
        <f t="shared" ca="1" si="36"/>
        <v/>
      </c>
      <c r="S143" s="54" t="str">
        <f t="shared" ca="1" si="37"/>
        <v/>
      </c>
      <c r="T143" s="54" t="str">
        <f t="shared" ca="1" si="38"/>
        <v/>
      </c>
      <c r="U143" s="54" t="str">
        <f t="shared" ca="1" si="39"/>
        <v/>
      </c>
      <c r="V143" s="54" t="str">
        <f t="shared" ca="1" si="40"/>
        <v/>
      </c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</row>
    <row r="144" spans="1:46" x14ac:dyDescent="0.3">
      <c r="A144" s="5"/>
      <c r="B144" s="39"/>
      <c r="C144" s="196"/>
      <c r="D144" s="34"/>
      <c r="E144" s="34"/>
      <c r="F144" s="69"/>
      <c r="G144" s="4" t="str">
        <f t="shared" si="41"/>
        <v/>
      </c>
      <c r="H144" s="5"/>
      <c r="I144" s="162"/>
      <c r="J144" s="5"/>
      <c r="K144" s="54" t="str">
        <f t="shared" ca="1" si="29"/>
        <v/>
      </c>
      <c r="L144" s="54" t="str">
        <f t="shared" ca="1" si="30"/>
        <v/>
      </c>
      <c r="M144" s="54" t="str">
        <f t="shared" ca="1" si="31"/>
        <v/>
      </c>
      <c r="N144" s="163" t="str">
        <f t="shared" ca="1" si="32"/>
        <v/>
      </c>
      <c r="O144" s="54" t="str">
        <f t="shared" ca="1" si="33"/>
        <v/>
      </c>
      <c r="P144" s="54" t="str">
        <f t="shared" ca="1" si="34"/>
        <v/>
      </c>
      <c r="Q144" s="54" t="str">
        <f t="shared" ca="1" si="35"/>
        <v/>
      </c>
      <c r="R144" s="163" t="str">
        <f t="shared" ca="1" si="36"/>
        <v/>
      </c>
      <c r="S144" s="54" t="str">
        <f t="shared" ca="1" si="37"/>
        <v/>
      </c>
      <c r="T144" s="54" t="str">
        <f t="shared" ca="1" si="38"/>
        <v/>
      </c>
      <c r="U144" s="54" t="str">
        <f t="shared" ca="1" si="39"/>
        <v/>
      </c>
      <c r="V144" s="54" t="str">
        <f t="shared" ca="1" si="40"/>
        <v/>
      </c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spans="1:46" ht="15" thickBot="1" x14ac:dyDescent="0.35">
      <c r="A145" s="5"/>
      <c r="B145" s="40"/>
      <c r="C145" s="197"/>
      <c r="D145" s="189"/>
      <c r="E145" s="189"/>
      <c r="F145" s="190"/>
      <c r="G145" s="191" t="str">
        <f t="shared" si="41"/>
        <v/>
      </c>
      <c r="H145" s="5"/>
      <c r="I145" s="162"/>
      <c r="J145" s="5"/>
      <c r="K145" s="54" t="str">
        <f t="shared" ca="1" si="29"/>
        <v/>
      </c>
      <c r="L145" s="54" t="str">
        <f t="shared" ca="1" si="30"/>
        <v/>
      </c>
      <c r="M145" s="54" t="str">
        <f t="shared" ca="1" si="31"/>
        <v/>
      </c>
      <c r="N145" s="163" t="str">
        <f t="shared" ca="1" si="32"/>
        <v/>
      </c>
      <c r="O145" s="54" t="str">
        <f t="shared" ca="1" si="33"/>
        <v/>
      </c>
      <c r="P145" s="54" t="str">
        <f t="shared" ca="1" si="34"/>
        <v/>
      </c>
      <c r="Q145" s="54" t="str">
        <f t="shared" ca="1" si="35"/>
        <v/>
      </c>
      <c r="R145" s="163" t="str">
        <f t="shared" ca="1" si="36"/>
        <v/>
      </c>
      <c r="S145" s="54" t="str">
        <f t="shared" ca="1" si="37"/>
        <v/>
      </c>
      <c r="T145" s="54" t="str">
        <f t="shared" ca="1" si="38"/>
        <v/>
      </c>
      <c r="U145" s="54" t="str">
        <f t="shared" ca="1" si="39"/>
        <v/>
      </c>
      <c r="V145" s="54" t="str">
        <f t="shared" ca="1" si="40"/>
        <v/>
      </c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spans="1:46" ht="15" thickBot="1" x14ac:dyDescent="0.35">
      <c r="A146" s="5"/>
      <c r="B146" s="5"/>
      <c r="C146" s="5"/>
      <c r="D146" s="5"/>
      <c r="E146" s="217" t="s">
        <v>3</v>
      </c>
      <c r="F146" s="218"/>
      <c r="G146" s="188">
        <f ca="1">SUM(G121:G145)</f>
        <v>0</v>
      </c>
      <c r="H146" s="5"/>
      <c r="I146" s="162"/>
      <c r="J146" s="5"/>
      <c r="K146" s="5"/>
      <c r="L146" s="5"/>
      <c r="M146" s="5"/>
      <c r="N146" s="31"/>
      <c r="O146" s="5"/>
      <c r="P146" s="5"/>
      <c r="Q146" s="5"/>
      <c r="R146" s="31"/>
      <c r="S146" s="5"/>
      <c r="T146" s="71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spans="1:46" ht="90" customHeight="1" thickBot="1" x14ac:dyDescent="0.35">
      <c r="A147" s="5"/>
      <c r="B147" s="55" t="s">
        <v>5</v>
      </c>
      <c r="C147" s="234"/>
      <c r="D147" s="235"/>
      <c r="E147" s="185"/>
      <c r="F147" s="238" t="s">
        <v>107</v>
      </c>
      <c r="G147" s="233"/>
      <c r="H147" s="5"/>
      <c r="I147" s="162"/>
      <c r="J147" s="5"/>
      <c r="K147" s="5"/>
      <c r="L147" s="5"/>
      <c r="M147" s="5"/>
      <c r="N147" s="31"/>
      <c r="O147" s="5"/>
      <c r="P147" s="5"/>
      <c r="Q147" s="5"/>
      <c r="R147" s="31"/>
      <c r="S147" s="5"/>
      <c r="T147" s="71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spans="1:46" ht="73.2" customHeight="1" thickBot="1" x14ac:dyDescent="0.35">
      <c r="A148" s="5"/>
      <c r="B148" s="55" t="s">
        <v>26</v>
      </c>
      <c r="C148" s="230">
        <f>IF($F$11="","",$F$11)</f>
        <v>2845963</v>
      </c>
      <c r="D148" s="231"/>
      <c r="E148" s="184" t="str">
        <f>IF(E147="","",IF(E147=1,0.5%,1%))</f>
        <v/>
      </c>
      <c r="F148" s="183" t="s">
        <v>97</v>
      </c>
      <c r="G148" s="56" t="str">
        <f>IF(OR(C148="",E147=""),"",C148*E148)</f>
        <v/>
      </c>
      <c r="H148" s="5"/>
      <c r="I148" s="162"/>
      <c r="J148" s="5"/>
      <c r="K148" s="5"/>
      <c r="L148" s="5"/>
      <c r="M148" s="5"/>
      <c r="N148" s="31"/>
      <c r="O148" s="5"/>
      <c r="P148" s="5"/>
      <c r="Q148" s="5"/>
      <c r="R148" s="31"/>
      <c r="S148" s="5"/>
      <c r="T148" s="71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</row>
    <row r="149" spans="1:46" ht="15.6" customHeight="1" x14ac:dyDescent="0.3">
      <c r="A149" s="5"/>
      <c r="B149" s="5"/>
      <c r="C149" s="182" t="s">
        <v>98</v>
      </c>
      <c r="D149" s="186" t="str">
        <f>E148</f>
        <v/>
      </c>
      <c r="E149" s="228" t="s">
        <v>99</v>
      </c>
      <c r="F149" s="229"/>
      <c r="G149" s="226" t="str">
        <f ca="1">IF(AND(C147="",C148=""),"",IF(AND(C147&lt;E147,C148=""),"nein, keine Gleitung möglich",IF(AND(C147&gt;E147,C148=""),"bitte noch geschätze Auftragssumme eintragen",IF(AND(G146&gt;G148,C147=""),"bitte noch Zeitraum eintragen",IF(OR(C147&lt;E147,G146&lt;G148),"nein, keine Gleitung möglich","ja =&gt; Aufnahme im Fb 225")))))</f>
        <v>nein, keine Gleitung möglich</v>
      </c>
      <c r="H149" s="5"/>
      <c r="I149" s="162"/>
      <c r="J149" s="5"/>
      <c r="K149" s="5"/>
      <c r="L149" s="5"/>
      <c r="M149" s="5"/>
      <c r="N149" s="31"/>
      <c r="O149" s="5"/>
      <c r="P149" s="5"/>
      <c r="Q149" s="5"/>
      <c r="R149" s="31"/>
      <c r="S149" s="5"/>
      <c r="T149" s="71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</row>
    <row r="150" spans="1:46" ht="16.2" customHeight="1" thickBot="1" x14ac:dyDescent="0.35">
      <c r="A150" s="5"/>
      <c r="B150" s="5"/>
      <c r="C150" s="187" t="s">
        <v>12</v>
      </c>
      <c r="D150" s="181">
        <f>E147</f>
        <v>0</v>
      </c>
      <c r="E150" s="224" t="s">
        <v>100</v>
      </c>
      <c r="F150" s="225"/>
      <c r="G150" s="227"/>
      <c r="H150" s="5"/>
      <c r="I150" s="162"/>
      <c r="J150" s="5"/>
      <c r="K150" s="5"/>
      <c r="L150" s="5"/>
      <c r="M150" s="5"/>
      <c r="N150" s="31"/>
      <c r="O150" s="5"/>
      <c r="P150" s="5"/>
      <c r="Q150" s="5"/>
      <c r="R150" s="31"/>
      <c r="S150" s="5"/>
      <c r="T150" s="71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</row>
    <row r="151" spans="1:46" ht="15" thickBot="1" x14ac:dyDescent="0.35">
      <c r="A151" s="5"/>
      <c r="B151" s="5"/>
      <c r="C151" s="5"/>
      <c r="D151" s="5"/>
      <c r="E151" s="5"/>
      <c r="F151" s="5"/>
      <c r="G151" s="5"/>
      <c r="H151" s="5"/>
      <c r="I151" s="162"/>
      <c r="J151" s="5"/>
      <c r="K151" s="5"/>
      <c r="L151" s="5"/>
      <c r="M151" s="5"/>
      <c r="N151" s="31"/>
      <c r="O151" s="5"/>
      <c r="P151" s="5"/>
      <c r="Q151" s="5"/>
      <c r="R151" s="31"/>
      <c r="S151" s="5"/>
      <c r="T151" s="71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</row>
    <row r="152" spans="1:46" s="5" customFormat="1" ht="57.6" customHeight="1" thickBot="1" x14ac:dyDescent="0.35">
      <c r="B152" s="221" t="s">
        <v>106</v>
      </c>
      <c r="C152" s="222"/>
      <c r="D152" s="222"/>
      <c r="E152" s="222"/>
      <c r="F152" s="158" t="str">
        <f>IF(AND(OR(F115="",B154="",C154=""),E154=""),"X",IF(AND(E154="",B154&lt;&gt;"",C154&lt;&gt;""),F115*(C154/B154),IF(AND(E154&lt;&gt;"",B154="",C154&lt;&gt;""),E154,"X")))</f>
        <v>X</v>
      </c>
      <c r="G152" s="137" t="str">
        <f>G115</f>
        <v>EUR/</v>
      </c>
      <c r="I152" s="162"/>
      <c r="J152" s="159"/>
      <c r="N152" s="31"/>
      <c r="R152" s="31"/>
      <c r="T152" s="71"/>
    </row>
    <row r="153" spans="1:46" s="5" customFormat="1" ht="58.2" customHeight="1" thickBot="1" x14ac:dyDescent="0.35">
      <c r="B153" s="192" t="s">
        <v>104</v>
      </c>
      <c r="C153" s="192" t="s">
        <v>109</v>
      </c>
      <c r="D153" s="193" t="s">
        <v>105</v>
      </c>
      <c r="E153" s="53" t="s">
        <v>110</v>
      </c>
      <c r="I153" s="162"/>
      <c r="N153" s="31"/>
      <c r="R153" s="31"/>
      <c r="T153" s="71"/>
    </row>
    <row r="154" spans="1:46" s="5" customFormat="1" ht="15" thickBot="1" x14ac:dyDescent="0.35">
      <c r="B154" s="70"/>
      <c r="C154" s="70"/>
      <c r="D154" s="7"/>
      <c r="E154" s="105"/>
      <c r="F154" s="7"/>
      <c r="G154" s="7"/>
      <c r="I154" s="162"/>
      <c r="N154" s="31"/>
      <c r="R154" s="31"/>
      <c r="T154" s="71"/>
    </row>
    <row r="155" spans="1:46" s="5" customFormat="1" x14ac:dyDescent="0.3">
      <c r="N155" s="31"/>
      <c r="R155" s="31"/>
      <c r="T155" s="71"/>
    </row>
    <row r="156" spans="1:46" s="5" customFormat="1" ht="28.2" customHeight="1" x14ac:dyDescent="0.3">
      <c r="B156" s="220" t="s">
        <v>9</v>
      </c>
      <c r="C156" s="220"/>
      <c r="D156" s="220"/>
      <c r="E156" s="220"/>
      <c r="F156" s="220"/>
      <c r="G156" s="220"/>
      <c r="H156" s="58"/>
      <c r="I156" s="58"/>
      <c r="J156" s="58"/>
      <c r="N156" s="31"/>
      <c r="R156" s="31"/>
      <c r="T156" s="71"/>
    </row>
    <row r="157" spans="1:46" s="5" customFormat="1" x14ac:dyDescent="0.3">
      <c r="B157" s="21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157" s="219"/>
      <c r="D157" s="219"/>
      <c r="E157" s="219"/>
      <c r="F157" s="219"/>
      <c r="G157" s="219"/>
      <c r="N157" s="31"/>
      <c r="R157" s="31"/>
      <c r="T157" s="71"/>
    </row>
    <row r="158" spans="1:46" s="5" customFormat="1" x14ac:dyDescent="0.3">
      <c r="B158" s="179"/>
      <c r="C158" s="179"/>
      <c r="D158" s="179"/>
      <c r="E158" s="179"/>
      <c r="F158" s="179"/>
      <c r="G158" s="179"/>
      <c r="N158" s="31"/>
      <c r="R158" s="31"/>
      <c r="T158" s="71"/>
    </row>
    <row r="159" spans="1:46" ht="16.2" thickBot="1" x14ac:dyDescent="0.35">
      <c r="A159" s="5"/>
      <c r="B159" s="5"/>
      <c r="C159" s="5"/>
      <c r="D159" s="5"/>
      <c r="E159" s="5"/>
      <c r="F159" s="5"/>
      <c r="G159" s="5"/>
      <c r="H159" s="49"/>
      <c r="I159" s="49"/>
      <c r="J159" s="5"/>
      <c r="K159" s="5"/>
      <c r="L159" s="5"/>
      <c r="M159" s="5"/>
      <c r="N159" s="31"/>
      <c r="O159" s="5"/>
      <c r="P159" s="5"/>
      <c r="Q159" s="5"/>
      <c r="R159" s="31"/>
      <c r="S159" s="5"/>
      <c r="T159" s="71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</row>
    <row r="160" spans="1:46" s="177" customFormat="1" ht="21.6" customHeight="1" thickBot="1" x14ac:dyDescent="0.35">
      <c r="A160" s="173"/>
      <c r="B160" s="174" t="s">
        <v>85</v>
      </c>
      <c r="C160" s="215"/>
      <c r="D160" s="216"/>
      <c r="E160" s="174" t="s">
        <v>11</v>
      </c>
      <c r="F160" s="215"/>
      <c r="G160" s="216"/>
      <c r="H160" s="173"/>
      <c r="I160" s="173"/>
      <c r="J160" s="173"/>
      <c r="K160" s="173"/>
      <c r="L160" s="173"/>
      <c r="M160" s="173"/>
      <c r="N160" s="175"/>
      <c r="O160" s="173"/>
      <c r="P160" s="173"/>
      <c r="Q160" s="173"/>
      <c r="R160" s="175"/>
      <c r="S160" s="173"/>
      <c r="T160" s="176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</row>
    <row r="161" spans="1:46" ht="15" thickBo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1"/>
      <c r="O161" s="5"/>
      <c r="P161" s="5"/>
      <c r="Q161" s="5"/>
      <c r="R161" s="31"/>
      <c r="S161" s="5"/>
      <c r="T161" s="71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</row>
    <row r="162" spans="1:46" ht="27.6" customHeight="1" thickBot="1" x14ac:dyDescent="0.35">
      <c r="A162" s="5"/>
      <c r="B162" s="5"/>
      <c r="C162" s="5"/>
      <c r="D162" s="5"/>
      <c r="E162" s="5"/>
      <c r="F162" s="5"/>
      <c r="G162" s="125" t="s">
        <v>69</v>
      </c>
      <c r="H162" s="5"/>
      <c r="I162" s="5"/>
      <c r="J162" s="5"/>
      <c r="K162" s="5"/>
      <c r="L162" s="5"/>
      <c r="M162" s="5"/>
      <c r="N162" s="31"/>
      <c r="O162" s="5"/>
      <c r="P162" s="5"/>
      <c r="Q162" s="5"/>
      <c r="R162" s="31"/>
      <c r="S162" s="5"/>
      <c r="T162" s="71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spans="1:46" ht="72" customHeight="1" thickBot="1" x14ac:dyDescent="0.35">
      <c r="A163" s="5"/>
      <c r="B163" s="212" t="s">
        <v>96</v>
      </c>
      <c r="C163" s="236"/>
      <c r="D163" s="236"/>
      <c r="E163" s="237"/>
      <c r="F163" s="158" t="str">
        <f>IF(AND(ISBLANK(B165)=TRUE,ISBLANK(B167)=TRUE),"",IF(ISBLANK(B165)=TRUE,SUM(B167:E167)/COUNT(B167:E167),SUM(B165:E165)/COUNT(B165:E165)))</f>
        <v/>
      </c>
      <c r="G163" s="106" t="s">
        <v>60</v>
      </c>
      <c r="H163" s="5"/>
      <c r="I163" s="162">
        <f>ROW()</f>
        <v>163</v>
      </c>
      <c r="J163" s="5"/>
      <c r="K163" s="5"/>
      <c r="L163" s="5"/>
      <c r="M163" s="5"/>
      <c r="N163" s="31"/>
      <c r="O163" s="5"/>
      <c r="P163" s="5"/>
      <c r="Q163" s="5"/>
      <c r="R163" s="31"/>
      <c r="S163" s="5"/>
      <c r="T163" s="71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</row>
    <row r="164" spans="1:46" ht="60" customHeight="1" thickBot="1" x14ac:dyDescent="0.35">
      <c r="A164" s="5"/>
      <c r="B164" s="192" t="s">
        <v>101</v>
      </c>
      <c r="C164" s="210" t="s">
        <v>102</v>
      </c>
      <c r="D164" s="218"/>
      <c r="E164" s="192" t="s">
        <v>103</v>
      </c>
      <c r="F164" s="66"/>
      <c r="G164" s="5"/>
      <c r="H164" s="5"/>
      <c r="I164" s="162">
        <f>I163</f>
        <v>163</v>
      </c>
      <c r="J164" s="5"/>
      <c r="K164" s="5"/>
      <c r="L164" s="5"/>
      <c r="M164" s="5"/>
      <c r="N164" s="31"/>
      <c r="O164" s="5"/>
      <c r="P164" s="5"/>
      <c r="Q164" s="5"/>
      <c r="R164" s="31"/>
      <c r="S164" s="5"/>
      <c r="T164" s="71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</row>
    <row r="165" spans="1:46" ht="15" thickBot="1" x14ac:dyDescent="0.35">
      <c r="A165" s="5"/>
      <c r="B165" s="105"/>
      <c r="C165" s="208"/>
      <c r="D165" s="209"/>
      <c r="E165" s="105"/>
      <c r="F165" s="5"/>
      <c r="G165" s="5"/>
      <c r="H165" s="5"/>
      <c r="I165" s="162">
        <f t="shared" ref="I165:I187" si="42">I164</f>
        <v>163</v>
      </c>
      <c r="J165" s="5"/>
      <c r="K165" s="5"/>
      <c r="L165" s="5"/>
      <c r="M165" s="5"/>
      <c r="N165" s="31"/>
      <c r="O165" s="5"/>
      <c r="P165" s="5"/>
      <c r="Q165" s="5"/>
      <c r="R165" s="31"/>
      <c r="S165" s="5"/>
      <c r="T165" s="71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</row>
    <row r="166" spans="1:46" ht="28.95" customHeight="1" thickBot="1" x14ac:dyDescent="0.35">
      <c r="A166" s="5"/>
      <c r="B166" s="51" t="s">
        <v>0</v>
      </c>
      <c r="C166" s="210" t="s">
        <v>1</v>
      </c>
      <c r="D166" s="211"/>
      <c r="E166" s="51" t="s">
        <v>2</v>
      </c>
      <c r="F166" s="65"/>
      <c r="G166" s="5"/>
      <c r="H166" s="5"/>
      <c r="I166" s="162">
        <f t="shared" si="42"/>
        <v>163</v>
      </c>
      <c r="J166" s="5"/>
      <c r="K166" s="5"/>
      <c r="L166" s="5"/>
      <c r="M166" s="5"/>
      <c r="N166" s="31"/>
      <c r="O166" s="5"/>
      <c r="P166" s="5"/>
      <c r="Q166" s="5"/>
      <c r="R166" s="31"/>
      <c r="S166" s="5"/>
      <c r="T166" s="71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</row>
    <row r="167" spans="1:46" ht="15" thickBot="1" x14ac:dyDescent="0.35">
      <c r="A167" s="5"/>
      <c r="B167" s="105"/>
      <c r="C167" s="208"/>
      <c r="D167" s="209"/>
      <c r="E167" s="105"/>
      <c r="F167" s="5"/>
      <c r="G167" s="5"/>
      <c r="H167" s="5"/>
      <c r="I167" s="162">
        <f t="shared" si="42"/>
        <v>163</v>
      </c>
      <c r="J167" s="5"/>
      <c r="K167" s="5"/>
      <c r="L167" s="5"/>
      <c r="M167" s="5"/>
      <c r="N167" s="31"/>
      <c r="O167" s="5"/>
      <c r="P167" s="5"/>
      <c r="Q167" s="5"/>
      <c r="R167" s="31"/>
      <c r="S167" s="5"/>
      <c r="T167" s="71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spans="1:46" ht="57" customHeight="1" thickBot="1" x14ac:dyDescent="0.35">
      <c r="A168" s="5"/>
      <c r="B168" s="180" t="s">
        <v>27</v>
      </c>
      <c r="C168" s="156" t="s">
        <v>73</v>
      </c>
      <c r="D168" s="157" t="s">
        <v>72</v>
      </c>
      <c r="E168" s="156" t="s">
        <v>74</v>
      </c>
      <c r="F168" s="157" t="s">
        <v>75</v>
      </c>
      <c r="G168" s="53" t="s">
        <v>39</v>
      </c>
      <c r="H168" s="5"/>
      <c r="I168" s="162">
        <f t="shared" si="42"/>
        <v>163</v>
      </c>
      <c r="J168" s="5"/>
      <c r="K168" s="5"/>
      <c r="L168" s="5"/>
      <c r="M168" s="5"/>
      <c r="N168" s="31"/>
      <c r="O168" s="5"/>
      <c r="P168" s="5"/>
      <c r="Q168" s="5"/>
      <c r="R168" s="31"/>
      <c r="S168" s="5"/>
      <c r="T168" s="71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</row>
    <row r="169" spans="1:46" x14ac:dyDescent="0.3">
      <c r="A169" s="5"/>
      <c r="B169" s="38"/>
      <c r="C169" s="194"/>
      <c r="D169" s="1"/>
      <c r="E169" s="1"/>
      <c r="F169" s="67"/>
      <c r="G169" s="3" t="str">
        <f ca="1">IF(OR(C169="",E169=""),"",C169*E169*INDIRECT("F"&amp;I163))</f>
        <v/>
      </c>
      <c r="H169" s="5"/>
      <c r="I169" s="162">
        <f t="shared" si="42"/>
        <v>163</v>
      </c>
      <c r="J169" s="5"/>
      <c r="K169" s="54" t="str">
        <f ca="1">IF(AND(B169&lt;&gt;"",INDIRECT("G"&amp;I163+34)="ja =&gt; Aufnahme im Fb 225"),B169,"")</f>
        <v/>
      </c>
      <c r="L169" s="54" t="str">
        <f ca="1">IF(AND(B169&lt;&gt;"",INDIRECT("G"&amp;I163+34)="ja =&gt; Aufnahme im Fb 225"),INDIRECT("$C$"&amp;I163-3),"")</f>
        <v/>
      </c>
      <c r="M169" s="54" t="str">
        <f ca="1">IF(AND(B169&lt;&gt;"",INDIRECT("G"&amp;I163+34)="ja =&gt; Aufnahme im Fb 225"),INDIRECT("F"&amp;I163-3),"")</f>
        <v/>
      </c>
      <c r="N169" s="163" t="str">
        <f ca="1">IF(AND(B169&lt;&gt;"",INDIRECT("G"&amp;I163+34)="ja =&gt; Aufnahme im Fb 225"),INDIRECT("F"&amp;I163),"")</f>
        <v/>
      </c>
      <c r="O169" s="54" t="str">
        <f ca="1">IF(AND(B169&lt;&gt;"",INDIRECT("G"&amp;I163+34)="ja =&gt; Aufnahme im Fb 225"),INDIRECT("G"&amp;I163),"")</f>
        <v/>
      </c>
      <c r="P169" s="54" t="str">
        <f ca="1">IF(AND(B169&lt;&gt;"",INDIRECT("G"&amp;I163+34)="ja =&gt; Aufnahme im Fb 225"),E169,"")</f>
        <v/>
      </c>
      <c r="Q169" s="54" t="str">
        <f ca="1">IF(AND(B169&lt;&gt;"",INDIRECT("G"&amp;I163+34)="ja =&gt; Aufnahme im Fb 225"),F169,"")</f>
        <v/>
      </c>
      <c r="R169" s="163" t="str">
        <f ca="1">IF(AND(B169&lt;&gt;"",INDIRECT("G"&amp;I163+34)="ja =&gt; Aufnahme im Fb 225"),INDIRECT("F"&amp;I163+37),"")</f>
        <v/>
      </c>
      <c r="S169" s="54" t="str">
        <f ca="1">IF(AND(B169&lt;&gt;"",INDIRECT("G"&amp;I163+34)="ja =&gt; Aufnahme im Fb 225"),INDIRECT("G"&amp;I163+37),"")</f>
        <v/>
      </c>
      <c r="T169" s="54" t="str">
        <f ca="1">IF(AND(B169&lt;&gt;"",INDIRECT("G"&amp;I163+34)="ja =&gt; Aufnahme im Fb 225"),INDIRECT("C"&amp;I163+39),"")</f>
        <v/>
      </c>
      <c r="U169" s="54" t="str">
        <f ca="1">IF(AND(B169&lt;&gt;"",INDIRECT("G"&amp;I163+34)="ja =&gt; Aufnahme im Fb 225"),C169,"")</f>
        <v/>
      </c>
      <c r="V169" s="54" t="str">
        <f ca="1">IF(AND(B169&lt;&gt;"",INDIRECT("G"&amp;I163+34)="ja =&gt; Aufnahme im Fb 225"),D169,"")</f>
        <v/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</row>
    <row r="170" spans="1:46" x14ac:dyDescent="0.3">
      <c r="A170" s="5"/>
      <c r="B170" s="39"/>
      <c r="C170" s="195"/>
      <c r="D170" s="2"/>
      <c r="E170" s="2"/>
      <c r="F170" s="68"/>
      <c r="G170" s="4" t="str">
        <f ca="1">IF(OR(C170="",E170=""),"",C170*E170*INDIRECT("F"&amp;I164))</f>
        <v/>
      </c>
      <c r="H170" s="5"/>
      <c r="I170" s="162">
        <f t="shared" si="42"/>
        <v>163</v>
      </c>
      <c r="J170" s="5"/>
      <c r="K170" s="54" t="str">
        <f t="shared" ref="K170:K193" ca="1" si="43">IF(AND(B170&lt;&gt;"",INDIRECT("G"&amp;I164+34)="ja =&gt; Aufnahme im Fb 225"),B170,"")</f>
        <v/>
      </c>
      <c r="L170" s="54" t="str">
        <f t="shared" ref="L170:L193" ca="1" si="44">IF(AND(B170&lt;&gt;"",INDIRECT("G"&amp;I164+34)="ja =&gt; Aufnahme im Fb 225"),INDIRECT("$C$"&amp;I164-3),"")</f>
        <v/>
      </c>
      <c r="M170" s="54" t="str">
        <f t="shared" ref="M170:M193" ca="1" si="45">IF(AND(B170&lt;&gt;"",INDIRECT("G"&amp;I164+34)="ja =&gt; Aufnahme im Fb 225"),INDIRECT("F"&amp;I164-3),"")</f>
        <v/>
      </c>
      <c r="N170" s="163" t="str">
        <f t="shared" ref="N170:N193" ca="1" si="46">IF(AND(B170&lt;&gt;"",INDIRECT("G"&amp;I164+34)="ja =&gt; Aufnahme im Fb 225"),INDIRECT("F"&amp;I164),"")</f>
        <v/>
      </c>
      <c r="O170" s="54" t="str">
        <f t="shared" ref="O170:O193" ca="1" si="47">IF(AND(B170&lt;&gt;"",INDIRECT("G"&amp;I164+34)="ja =&gt; Aufnahme im Fb 225"),INDIRECT("G"&amp;I164),"")</f>
        <v/>
      </c>
      <c r="P170" s="54" t="str">
        <f t="shared" ref="P170:P193" ca="1" si="48">IF(AND(B170&lt;&gt;"",INDIRECT("G"&amp;I164+34)="ja =&gt; Aufnahme im Fb 225"),E170,"")</f>
        <v/>
      </c>
      <c r="Q170" s="54" t="str">
        <f t="shared" ref="Q170:Q193" ca="1" si="49">IF(AND(B170&lt;&gt;"",INDIRECT("G"&amp;I164+34)="ja =&gt; Aufnahme im Fb 225"),F170,"")</f>
        <v/>
      </c>
      <c r="R170" s="163" t="str">
        <f t="shared" ref="R170:R193" ca="1" si="50">IF(AND(B170&lt;&gt;"",INDIRECT("G"&amp;I164+34)="ja =&gt; Aufnahme im Fb 225"),INDIRECT("F"&amp;I164+37),"")</f>
        <v/>
      </c>
      <c r="S170" s="54" t="str">
        <f t="shared" ref="S170:S193" ca="1" si="51">IF(AND(B170&lt;&gt;"",INDIRECT("G"&amp;I164+34)="ja =&gt; Aufnahme im Fb 225"),INDIRECT("G"&amp;I164+37),"")</f>
        <v/>
      </c>
      <c r="T170" s="54" t="str">
        <f t="shared" ref="T170:T193" ca="1" si="52">IF(AND(B170&lt;&gt;"",INDIRECT("G"&amp;I164+34)="ja =&gt; Aufnahme im Fb 225"),INDIRECT("C"&amp;I164+39),"")</f>
        <v/>
      </c>
      <c r="U170" s="54" t="str">
        <f t="shared" ref="U170:U193" ca="1" si="53">IF(AND(B170&lt;&gt;"",INDIRECT("G"&amp;I164+34)="ja =&gt; Aufnahme im Fb 225"),C170,"")</f>
        <v/>
      </c>
      <c r="V170" s="54" t="str">
        <f t="shared" ref="V170:V193" ca="1" si="54">IF(AND(B170&lt;&gt;"",INDIRECT("G"&amp;I164+34)="ja =&gt; Aufnahme im Fb 225"),D170,"")</f>
        <v/>
      </c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</row>
    <row r="171" spans="1:46" x14ac:dyDescent="0.3">
      <c r="A171" s="5"/>
      <c r="B171" s="39"/>
      <c r="C171" s="195"/>
      <c r="D171" s="2"/>
      <c r="E171" s="2"/>
      <c r="F171" s="68"/>
      <c r="G171" s="4" t="str">
        <f t="shared" ref="G171:G193" si="55">IF(OR(C171="",E171=""),"",C171*E171*$F$19)</f>
        <v/>
      </c>
      <c r="H171" s="5"/>
      <c r="I171" s="162">
        <f t="shared" si="42"/>
        <v>163</v>
      </c>
      <c r="J171" s="5"/>
      <c r="K171" s="54" t="str">
        <f t="shared" ca="1" si="43"/>
        <v/>
      </c>
      <c r="L171" s="54" t="str">
        <f t="shared" ca="1" si="44"/>
        <v/>
      </c>
      <c r="M171" s="54" t="str">
        <f t="shared" ca="1" si="45"/>
        <v/>
      </c>
      <c r="N171" s="163" t="str">
        <f t="shared" ca="1" si="46"/>
        <v/>
      </c>
      <c r="O171" s="54" t="str">
        <f t="shared" ca="1" si="47"/>
        <v/>
      </c>
      <c r="P171" s="54" t="str">
        <f t="shared" ca="1" si="48"/>
        <v/>
      </c>
      <c r="Q171" s="54" t="str">
        <f t="shared" ca="1" si="49"/>
        <v/>
      </c>
      <c r="R171" s="163" t="str">
        <f t="shared" ca="1" si="50"/>
        <v/>
      </c>
      <c r="S171" s="54" t="str">
        <f t="shared" ca="1" si="51"/>
        <v/>
      </c>
      <c r="T171" s="54" t="str">
        <f t="shared" ca="1" si="52"/>
        <v/>
      </c>
      <c r="U171" s="54" t="str">
        <f t="shared" ca="1" si="53"/>
        <v/>
      </c>
      <c r="V171" s="54" t="str">
        <f t="shared" ca="1" si="54"/>
        <v/>
      </c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spans="1:46" x14ac:dyDescent="0.3">
      <c r="A172" s="5"/>
      <c r="B172" s="39"/>
      <c r="C172" s="195"/>
      <c r="D172" s="2"/>
      <c r="E172" s="2"/>
      <c r="F172" s="68"/>
      <c r="G172" s="4" t="str">
        <f t="shared" si="55"/>
        <v/>
      </c>
      <c r="H172" s="5"/>
      <c r="I172" s="162">
        <f t="shared" si="42"/>
        <v>163</v>
      </c>
      <c r="J172" s="5"/>
      <c r="K172" s="54" t="str">
        <f t="shared" ca="1" si="43"/>
        <v/>
      </c>
      <c r="L172" s="54" t="str">
        <f t="shared" ca="1" si="44"/>
        <v/>
      </c>
      <c r="M172" s="54" t="str">
        <f t="shared" ca="1" si="45"/>
        <v/>
      </c>
      <c r="N172" s="163" t="str">
        <f t="shared" ca="1" si="46"/>
        <v/>
      </c>
      <c r="O172" s="54" t="str">
        <f t="shared" ca="1" si="47"/>
        <v/>
      </c>
      <c r="P172" s="54" t="str">
        <f t="shared" ca="1" si="48"/>
        <v/>
      </c>
      <c r="Q172" s="54" t="str">
        <f t="shared" ca="1" si="49"/>
        <v/>
      </c>
      <c r="R172" s="163" t="str">
        <f t="shared" ca="1" si="50"/>
        <v/>
      </c>
      <c r="S172" s="54" t="str">
        <f t="shared" ca="1" si="51"/>
        <v/>
      </c>
      <c r="T172" s="54" t="str">
        <f t="shared" ca="1" si="52"/>
        <v/>
      </c>
      <c r="U172" s="54" t="str">
        <f t="shared" ca="1" si="53"/>
        <v/>
      </c>
      <c r="V172" s="54" t="str">
        <f t="shared" ca="1" si="54"/>
        <v/>
      </c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1:46" x14ac:dyDescent="0.3">
      <c r="A173" s="5"/>
      <c r="B173" s="39"/>
      <c r="C173" s="195"/>
      <c r="D173" s="2"/>
      <c r="E173" s="2"/>
      <c r="F173" s="68"/>
      <c r="G173" s="4" t="str">
        <f t="shared" si="55"/>
        <v/>
      </c>
      <c r="H173" s="5"/>
      <c r="I173" s="162">
        <f t="shared" si="42"/>
        <v>163</v>
      </c>
      <c r="J173" s="5"/>
      <c r="K173" s="54" t="str">
        <f t="shared" ca="1" si="43"/>
        <v/>
      </c>
      <c r="L173" s="54" t="str">
        <f t="shared" ca="1" si="44"/>
        <v/>
      </c>
      <c r="M173" s="54" t="str">
        <f t="shared" ca="1" si="45"/>
        <v/>
      </c>
      <c r="N173" s="163" t="str">
        <f t="shared" ca="1" si="46"/>
        <v/>
      </c>
      <c r="O173" s="54" t="str">
        <f t="shared" ca="1" si="47"/>
        <v/>
      </c>
      <c r="P173" s="54" t="str">
        <f t="shared" ca="1" si="48"/>
        <v/>
      </c>
      <c r="Q173" s="54" t="str">
        <f t="shared" ca="1" si="49"/>
        <v/>
      </c>
      <c r="R173" s="163" t="str">
        <f t="shared" ca="1" si="50"/>
        <v/>
      </c>
      <c r="S173" s="54" t="str">
        <f t="shared" ca="1" si="51"/>
        <v/>
      </c>
      <c r="T173" s="54" t="str">
        <f t="shared" ca="1" si="52"/>
        <v/>
      </c>
      <c r="U173" s="54" t="str">
        <f t="shared" ca="1" si="53"/>
        <v/>
      </c>
      <c r="V173" s="54" t="str">
        <f t="shared" ca="1" si="54"/>
        <v/>
      </c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spans="1:46" x14ac:dyDescent="0.3">
      <c r="A174" s="5"/>
      <c r="B174" s="39"/>
      <c r="C174" s="195"/>
      <c r="D174" s="2"/>
      <c r="E174" s="2"/>
      <c r="F174" s="68"/>
      <c r="G174" s="4" t="str">
        <f t="shared" si="55"/>
        <v/>
      </c>
      <c r="H174" s="5"/>
      <c r="I174" s="162">
        <f t="shared" si="42"/>
        <v>163</v>
      </c>
      <c r="J174" s="5"/>
      <c r="K174" s="54" t="str">
        <f t="shared" ca="1" si="43"/>
        <v/>
      </c>
      <c r="L174" s="54" t="str">
        <f t="shared" ca="1" si="44"/>
        <v/>
      </c>
      <c r="M174" s="54" t="str">
        <f t="shared" ca="1" si="45"/>
        <v/>
      </c>
      <c r="N174" s="163" t="str">
        <f t="shared" ca="1" si="46"/>
        <v/>
      </c>
      <c r="O174" s="54" t="str">
        <f t="shared" ca="1" si="47"/>
        <v/>
      </c>
      <c r="P174" s="54" t="str">
        <f t="shared" ca="1" si="48"/>
        <v/>
      </c>
      <c r="Q174" s="54" t="str">
        <f t="shared" ca="1" si="49"/>
        <v/>
      </c>
      <c r="R174" s="163" t="str">
        <f t="shared" ca="1" si="50"/>
        <v/>
      </c>
      <c r="S174" s="54" t="str">
        <f t="shared" ca="1" si="51"/>
        <v/>
      </c>
      <c r="T174" s="54" t="str">
        <f t="shared" ca="1" si="52"/>
        <v/>
      </c>
      <c r="U174" s="54" t="str">
        <f t="shared" ca="1" si="53"/>
        <v/>
      </c>
      <c r="V174" s="54" t="str">
        <f t="shared" ca="1" si="54"/>
        <v/>
      </c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</row>
    <row r="175" spans="1:46" x14ac:dyDescent="0.3">
      <c r="A175" s="5"/>
      <c r="B175" s="39"/>
      <c r="C175" s="195"/>
      <c r="D175" s="2"/>
      <c r="E175" s="2"/>
      <c r="F175" s="68"/>
      <c r="G175" s="4" t="str">
        <f t="shared" si="55"/>
        <v/>
      </c>
      <c r="H175" s="5"/>
      <c r="I175" s="162">
        <f t="shared" si="42"/>
        <v>163</v>
      </c>
      <c r="J175" s="5"/>
      <c r="K175" s="54" t="str">
        <f t="shared" ca="1" si="43"/>
        <v/>
      </c>
      <c r="L175" s="54" t="str">
        <f t="shared" ca="1" si="44"/>
        <v/>
      </c>
      <c r="M175" s="54" t="str">
        <f t="shared" ca="1" si="45"/>
        <v/>
      </c>
      <c r="N175" s="163" t="str">
        <f t="shared" ca="1" si="46"/>
        <v/>
      </c>
      <c r="O175" s="54" t="str">
        <f t="shared" ca="1" si="47"/>
        <v/>
      </c>
      <c r="P175" s="54" t="str">
        <f t="shared" ca="1" si="48"/>
        <v/>
      </c>
      <c r="Q175" s="54" t="str">
        <f t="shared" ca="1" si="49"/>
        <v/>
      </c>
      <c r="R175" s="163" t="str">
        <f t="shared" ca="1" si="50"/>
        <v/>
      </c>
      <c r="S175" s="54" t="str">
        <f t="shared" ca="1" si="51"/>
        <v/>
      </c>
      <c r="T175" s="54" t="str">
        <f t="shared" ca="1" si="52"/>
        <v/>
      </c>
      <c r="U175" s="54" t="str">
        <f t="shared" ca="1" si="53"/>
        <v/>
      </c>
      <c r="V175" s="54" t="str">
        <f t="shared" ca="1" si="54"/>
        <v/>
      </c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</row>
    <row r="176" spans="1:46" x14ac:dyDescent="0.3">
      <c r="A176" s="5"/>
      <c r="B176" s="39"/>
      <c r="C176" s="195"/>
      <c r="D176" s="2"/>
      <c r="E176" s="2"/>
      <c r="F176" s="68"/>
      <c r="G176" s="4" t="str">
        <f t="shared" si="55"/>
        <v/>
      </c>
      <c r="H176" s="5"/>
      <c r="I176" s="162">
        <f t="shared" si="42"/>
        <v>163</v>
      </c>
      <c r="J176" s="5"/>
      <c r="K176" s="54" t="str">
        <f t="shared" ca="1" si="43"/>
        <v/>
      </c>
      <c r="L176" s="54" t="str">
        <f t="shared" ca="1" si="44"/>
        <v/>
      </c>
      <c r="M176" s="54" t="str">
        <f t="shared" ca="1" si="45"/>
        <v/>
      </c>
      <c r="N176" s="163" t="str">
        <f t="shared" ca="1" si="46"/>
        <v/>
      </c>
      <c r="O176" s="54" t="str">
        <f t="shared" ca="1" si="47"/>
        <v/>
      </c>
      <c r="P176" s="54" t="str">
        <f t="shared" ca="1" si="48"/>
        <v/>
      </c>
      <c r="Q176" s="54" t="str">
        <f t="shared" ca="1" si="49"/>
        <v/>
      </c>
      <c r="R176" s="163" t="str">
        <f t="shared" ca="1" si="50"/>
        <v/>
      </c>
      <c r="S176" s="54" t="str">
        <f t="shared" ca="1" si="51"/>
        <v/>
      </c>
      <c r="T176" s="54" t="str">
        <f t="shared" ca="1" si="52"/>
        <v/>
      </c>
      <c r="U176" s="54" t="str">
        <f t="shared" ca="1" si="53"/>
        <v/>
      </c>
      <c r="V176" s="54" t="str">
        <f t="shared" ca="1" si="54"/>
        <v/>
      </c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spans="1:46" x14ac:dyDescent="0.3">
      <c r="A177" s="5"/>
      <c r="B177" s="39"/>
      <c r="C177" s="195"/>
      <c r="D177" s="2"/>
      <c r="E177" s="2"/>
      <c r="F177" s="68"/>
      <c r="G177" s="4" t="str">
        <f t="shared" si="55"/>
        <v/>
      </c>
      <c r="H177" s="5"/>
      <c r="I177" s="162">
        <f t="shared" si="42"/>
        <v>163</v>
      </c>
      <c r="J177" s="5"/>
      <c r="K177" s="54" t="str">
        <f t="shared" ca="1" si="43"/>
        <v/>
      </c>
      <c r="L177" s="54" t="str">
        <f t="shared" ca="1" si="44"/>
        <v/>
      </c>
      <c r="M177" s="54" t="str">
        <f t="shared" ca="1" si="45"/>
        <v/>
      </c>
      <c r="N177" s="163" t="str">
        <f t="shared" ca="1" si="46"/>
        <v/>
      </c>
      <c r="O177" s="54" t="str">
        <f t="shared" ca="1" si="47"/>
        <v/>
      </c>
      <c r="P177" s="54" t="str">
        <f t="shared" ca="1" si="48"/>
        <v/>
      </c>
      <c r="Q177" s="54" t="str">
        <f t="shared" ca="1" si="49"/>
        <v/>
      </c>
      <c r="R177" s="163" t="str">
        <f t="shared" ca="1" si="50"/>
        <v/>
      </c>
      <c r="S177" s="54" t="str">
        <f t="shared" ca="1" si="51"/>
        <v/>
      </c>
      <c r="T177" s="54" t="str">
        <f t="shared" ca="1" si="52"/>
        <v/>
      </c>
      <c r="U177" s="54" t="str">
        <f t="shared" ca="1" si="53"/>
        <v/>
      </c>
      <c r="V177" s="54" t="str">
        <f t="shared" ca="1" si="54"/>
        <v/>
      </c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</row>
    <row r="178" spans="1:46" x14ac:dyDescent="0.3">
      <c r="A178" s="5"/>
      <c r="B178" s="39"/>
      <c r="C178" s="195"/>
      <c r="D178" s="2"/>
      <c r="E178" s="2"/>
      <c r="F178" s="68"/>
      <c r="G178" s="4" t="str">
        <f t="shared" si="55"/>
        <v/>
      </c>
      <c r="H178" s="5"/>
      <c r="I178" s="162">
        <f t="shared" si="42"/>
        <v>163</v>
      </c>
      <c r="J178" s="5"/>
      <c r="K178" s="54" t="str">
        <f t="shared" ca="1" si="43"/>
        <v/>
      </c>
      <c r="L178" s="54" t="str">
        <f t="shared" ca="1" si="44"/>
        <v/>
      </c>
      <c r="M178" s="54" t="str">
        <f t="shared" ca="1" si="45"/>
        <v/>
      </c>
      <c r="N178" s="163" t="str">
        <f t="shared" ca="1" si="46"/>
        <v/>
      </c>
      <c r="O178" s="54" t="str">
        <f t="shared" ca="1" si="47"/>
        <v/>
      </c>
      <c r="P178" s="54" t="str">
        <f t="shared" ca="1" si="48"/>
        <v/>
      </c>
      <c r="Q178" s="54" t="str">
        <f t="shared" ca="1" si="49"/>
        <v/>
      </c>
      <c r="R178" s="163" t="str">
        <f t="shared" ca="1" si="50"/>
        <v/>
      </c>
      <c r="S178" s="54" t="str">
        <f t="shared" ca="1" si="51"/>
        <v/>
      </c>
      <c r="T178" s="54" t="str">
        <f t="shared" ca="1" si="52"/>
        <v/>
      </c>
      <c r="U178" s="54" t="str">
        <f t="shared" ca="1" si="53"/>
        <v/>
      </c>
      <c r="V178" s="54" t="str">
        <f t="shared" ca="1" si="54"/>
        <v/>
      </c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</row>
    <row r="179" spans="1:46" x14ac:dyDescent="0.3">
      <c r="A179" s="5"/>
      <c r="B179" s="39"/>
      <c r="C179" s="195"/>
      <c r="D179" s="2"/>
      <c r="E179" s="2"/>
      <c r="F179" s="68"/>
      <c r="G179" s="4" t="str">
        <f t="shared" si="55"/>
        <v/>
      </c>
      <c r="H179" s="5"/>
      <c r="I179" s="162">
        <f t="shared" si="42"/>
        <v>163</v>
      </c>
      <c r="J179" s="5"/>
      <c r="K179" s="54" t="str">
        <f t="shared" ca="1" si="43"/>
        <v/>
      </c>
      <c r="L179" s="54" t="str">
        <f t="shared" ca="1" si="44"/>
        <v/>
      </c>
      <c r="M179" s="54" t="str">
        <f t="shared" ca="1" si="45"/>
        <v/>
      </c>
      <c r="N179" s="163" t="str">
        <f t="shared" ca="1" si="46"/>
        <v/>
      </c>
      <c r="O179" s="54" t="str">
        <f t="shared" ca="1" si="47"/>
        <v/>
      </c>
      <c r="P179" s="54" t="str">
        <f t="shared" ca="1" si="48"/>
        <v/>
      </c>
      <c r="Q179" s="54" t="str">
        <f t="shared" ca="1" si="49"/>
        <v/>
      </c>
      <c r="R179" s="163" t="str">
        <f t="shared" ca="1" si="50"/>
        <v/>
      </c>
      <c r="S179" s="54" t="str">
        <f t="shared" ca="1" si="51"/>
        <v/>
      </c>
      <c r="T179" s="54" t="str">
        <f t="shared" ca="1" si="52"/>
        <v/>
      </c>
      <c r="U179" s="54" t="str">
        <f t="shared" ca="1" si="53"/>
        <v/>
      </c>
      <c r="V179" s="54" t="str">
        <f t="shared" ca="1" si="54"/>
        <v/>
      </c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</row>
    <row r="180" spans="1:46" x14ac:dyDescent="0.3">
      <c r="A180" s="5"/>
      <c r="B180" s="39"/>
      <c r="C180" s="195"/>
      <c r="D180" s="2"/>
      <c r="E180" s="2"/>
      <c r="F180" s="68"/>
      <c r="G180" s="4" t="str">
        <f t="shared" si="55"/>
        <v/>
      </c>
      <c r="H180" s="5"/>
      <c r="I180" s="162">
        <f t="shared" si="42"/>
        <v>163</v>
      </c>
      <c r="J180" s="5"/>
      <c r="K180" s="54" t="str">
        <f t="shared" ca="1" si="43"/>
        <v/>
      </c>
      <c r="L180" s="54" t="str">
        <f t="shared" ca="1" si="44"/>
        <v/>
      </c>
      <c r="M180" s="54" t="str">
        <f t="shared" ca="1" si="45"/>
        <v/>
      </c>
      <c r="N180" s="163" t="str">
        <f t="shared" ca="1" si="46"/>
        <v/>
      </c>
      <c r="O180" s="54" t="str">
        <f t="shared" ca="1" si="47"/>
        <v/>
      </c>
      <c r="P180" s="54" t="str">
        <f t="shared" ca="1" si="48"/>
        <v/>
      </c>
      <c r="Q180" s="54" t="str">
        <f t="shared" ca="1" si="49"/>
        <v/>
      </c>
      <c r="R180" s="163" t="str">
        <f t="shared" ca="1" si="50"/>
        <v/>
      </c>
      <c r="S180" s="54" t="str">
        <f t="shared" ca="1" si="51"/>
        <v/>
      </c>
      <c r="T180" s="54" t="str">
        <f t="shared" ca="1" si="52"/>
        <v/>
      </c>
      <c r="U180" s="54" t="str">
        <f t="shared" ca="1" si="53"/>
        <v/>
      </c>
      <c r="V180" s="54" t="str">
        <f t="shared" ca="1" si="54"/>
        <v/>
      </c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</row>
    <row r="181" spans="1:46" x14ac:dyDescent="0.3">
      <c r="A181" s="5"/>
      <c r="B181" s="39"/>
      <c r="C181" s="195"/>
      <c r="D181" s="2"/>
      <c r="E181" s="2"/>
      <c r="F181" s="68"/>
      <c r="G181" s="4" t="str">
        <f t="shared" si="55"/>
        <v/>
      </c>
      <c r="H181" s="5"/>
      <c r="I181" s="162">
        <f t="shared" si="42"/>
        <v>163</v>
      </c>
      <c r="J181" s="5"/>
      <c r="K181" s="54" t="str">
        <f t="shared" ca="1" si="43"/>
        <v/>
      </c>
      <c r="L181" s="54" t="str">
        <f t="shared" ca="1" si="44"/>
        <v/>
      </c>
      <c r="M181" s="54" t="str">
        <f t="shared" ca="1" si="45"/>
        <v/>
      </c>
      <c r="N181" s="163" t="str">
        <f t="shared" ca="1" si="46"/>
        <v/>
      </c>
      <c r="O181" s="54" t="str">
        <f t="shared" ca="1" si="47"/>
        <v/>
      </c>
      <c r="P181" s="54" t="str">
        <f t="shared" ca="1" si="48"/>
        <v/>
      </c>
      <c r="Q181" s="54" t="str">
        <f t="shared" ca="1" si="49"/>
        <v/>
      </c>
      <c r="R181" s="163" t="str">
        <f t="shared" ca="1" si="50"/>
        <v/>
      </c>
      <c r="S181" s="54" t="str">
        <f t="shared" ca="1" si="51"/>
        <v/>
      </c>
      <c r="T181" s="54" t="str">
        <f t="shared" ca="1" si="52"/>
        <v/>
      </c>
      <c r="U181" s="54" t="str">
        <f t="shared" ca="1" si="53"/>
        <v/>
      </c>
      <c r="V181" s="54" t="str">
        <f t="shared" ca="1" si="54"/>
        <v/>
      </c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</row>
    <row r="182" spans="1:46" x14ac:dyDescent="0.3">
      <c r="A182" s="5"/>
      <c r="B182" s="39"/>
      <c r="C182" s="195"/>
      <c r="D182" s="2"/>
      <c r="E182" s="2"/>
      <c r="F182" s="68"/>
      <c r="G182" s="4" t="str">
        <f t="shared" si="55"/>
        <v/>
      </c>
      <c r="H182" s="5"/>
      <c r="I182" s="162">
        <f t="shared" si="42"/>
        <v>163</v>
      </c>
      <c r="J182" s="5"/>
      <c r="K182" s="54" t="str">
        <f t="shared" ca="1" si="43"/>
        <v/>
      </c>
      <c r="L182" s="54" t="str">
        <f t="shared" ca="1" si="44"/>
        <v/>
      </c>
      <c r="M182" s="54" t="str">
        <f t="shared" ca="1" si="45"/>
        <v/>
      </c>
      <c r="N182" s="163" t="str">
        <f t="shared" ca="1" si="46"/>
        <v/>
      </c>
      <c r="O182" s="54" t="str">
        <f t="shared" ca="1" si="47"/>
        <v/>
      </c>
      <c r="P182" s="54" t="str">
        <f t="shared" ca="1" si="48"/>
        <v/>
      </c>
      <c r="Q182" s="54" t="str">
        <f t="shared" ca="1" si="49"/>
        <v/>
      </c>
      <c r="R182" s="163" t="str">
        <f t="shared" ca="1" si="50"/>
        <v/>
      </c>
      <c r="S182" s="54" t="str">
        <f t="shared" ca="1" si="51"/>
        <v/>
      </c>
      <c r="T182" s="54" t="str">
        <f t="shared" ca="1" si="52"/>
        <v/>
      </c>
      <c r="U182" s="54" t="str">
        <f t="shared" ca="1" si="53"/>
        <v/>
      </c>
      <c r="V182" s="54" t="str">
        <f t="shared" ca="1" si="54"/>
        <v/>
      </c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</row>
    <row r="183" spans="1:46" x14ac:dyDescent="0.3">
      <c r="A183" s="5"/>
      <c r="B183" s="39"/>
      <c r="C183" s="196"/>
      <c r="D183" s="34"/>
      <c r="E183" s="34"/>
      <c r="F183" s="69"/>
      <c r="G183" s="4" t="str">
        <f t="shared" si="55"/>
        <v/>
      </c>
      <c r="H183" s="5"/>
      <c r="I183" s="162">
        <f t="shared" si="42"/>
        <v>163</v>
      </c>
      <c r="J183" s="5"/>
      <c r="K183" s="54" t="str">
        <f t="shared" ca="1" si="43"/>
        <v/>
      </c>
      <c r="L183" s="54" t="str">
        <f t="shared" ca="1" si="44"/>
        <v/>
      </c>
      <c r="M183" s="54" t="str">
        <f t="shared" ca="1" si="45"/>
        <v/>
      </c>
      <c r="N183" s="163" t="str">
        <f t="shared" ca="1" si="46"/>
        <v/>
      </c>
      <c r="O183" s="54" t="str">
        <f t="shared" ca="1" si="47"/>
        <v/>
      </c>
      <c r="P183" s="54" t="str">
        <f t="shared" ca="1" si="48"/>
        <v/>
      </c>
      <c r="Q183" s="54" t="str">
        <f t="shared" ca="1" si="49"/>
        <v/>
      </c>
      <c r="R183" s="163" t="str">
        <f t="shared" ca="1" si="50"/>
        <v/>
      </c>
      <c r="S183" s="54" t="str">
        <f t="shared" ca="1" si="51"/>
        <v/>
      </c>
      <c r="T183" s="54" t="str">
        <f t="shared" ca="1" si="52"/>
        <v/>
      </c>
      <c r="U183" s="54" t="str">
        <f t="shared" ca="1" si="53"/>
        <v/>
      </c>
      <c r="V183" s="54" t="str">
        <f t="shared" ca="1" si="54"/>
        <v/>
      </c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</row>
    <row r="184" spans="1:46" x14ac:dyDescent="0.3">
      <c r="A184" s="5"/>
      <c r="B184" s="39"/>
      <c r="C184" s="196"/>
      <c r="D184" s="34"/>
      <c r="E184" s="34"/>
      <c r="F184" s="69"/>
      <c r="G184" s="4" t="str">
        <f t="shared" si="55"/>
        <v/>
      </c>
      <c r="H184" s="5"/>
      <c r="I184" s="162">
        <f t="shared" si="42"/>
        <v>163</v>
      </c>
      <c r="J184" s="5"/>
      <c r="K184" s="54" t="str">
        <f t="shared" ca="1" si="43"/>
        <v/>
      </c>
      <c r="L184" s="54" t="str">
        <f t="shared" ca="1" si="44"/>
        <v/>
      </c>
      <c r="M184" s="54" t="str">
        <f t="shared" ca="1" si="45"/>
        <v/>
      </c>
      <c r="N184" s="163" t="str">
        <f t="shared" ca="1" si="46"/>
        <v/>
      </c>
      <c r="O184" s="54" t="str">
        <f t="shared" ca="1" si="47"/>
        <v/>
      </c>
      <c r="P184" s="54" t="str">
        <f t="shared" ca="1" si="48"/>
        <v/>
      </c>
      <c r="Q184" s="54" t="str">
        <f t="shared" ca="1" si="49"/>
        <v/>
      </c>
      <c r="R184" s="163" t="str">
        <f t="shared" ca="1" si="50"/>
        <v/>
      </c>
      <c r="S184" s="54" t="str">
        <f t="shared" ca="1" si="51"/>
        <v/>
      </c>
      <c r="T184" s="54" t="str">
        <f t="shared" ca="1" si="52"/>
        <v/>
      </c>
      <c r="U184" s="54" t="str">
        <f t="shared" ca="1" si="53"/>
        <v/>
      </c>
      <c r="V184" s="54" t="str">
        <f t="shared" ca="1" si="54"/>
        <v/>
      </c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</row>
    <row r="185" spans="1:46" x14ac:dyDescent="0.3">
      <c r="A185" s="5"/>
      <c r="B185" s="39"/>
      <c r="C185" s="196"/>
      <c r="D185" s="34"/>
      <c r="E185" s="34"/>
      <c r="F185" s="69"/>
      <c r="G185" s="4" t="str">
        <f t="shared" si="55"/>
        <v/>
      </c>
      <c r="H185" s="5"/>
      <c r="I185" s="162">
        <f t="shared" si="42"/>
        <v>163</v>
      </c>
      <c r="J185" s="5"/>
      <c r="K185" s="54" t="str">
        <f t="shared" ca="1" si="43"/>
        <v/>
      </c>
      <c r="L185" s="54" t="str">
        <f t="shared" ca="1" si="44"/>
        <v/>
      </c>
      <c r="M185" s="54" t="str">
        <f t="shared" ca="1" si="45"/>
        <v/>
      </c>
      <c r="N185" s="163" t="str">
        <f t="shared" ca="1" si="46"/>
        <v/>
      </c>
      <c r="O185" s="54" t="str">
        <f t="shared" ca="1" si="47"/>
        <v/>
      </c>
      <c r="P185" s="54" t="str">
        <f t="shared" ca="1" si="48"/>
        <v/>
      </c>
      <c r="Q185" s="54" t="str">
        <f t="shared" ca="1" si="49"/>
        <v/>
      </c>
      <c r="R185" s="163" t="str">
        <f t="shared" ca="1" si="50"/>
        <v/>
      </c>
      <c r="S185" s="54" t="str">
        <f t="shared" ca="1" si="51"/>
        <v/>
      </c>
      <c r="T185" s="54" t="str">
        <f t="shared" ca="1" si="52"/>
        <v/>
      </c>
      <c r="U185" s="54" t="str">
        <f t="shared" ca="1" si="53"/>
        <v/>
      </c>
      <c r="V185" s="54" t="str">
        <f t="shared" ca="1" si="54"/>
        <v/>
      </c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</row>
    <row r="186" spans="1:46" x14ac:dyDescent="0.3">
      <c r="A186" s="5"/>
      <c r="B186" s="39"/>
      <c r="C186" s="196"/>
      <c r="D186" s="34"/>
      <c r="E186" s="34"/>
      <c r="F186" s="69"/>
      <c r="G186" s="4" t="str">
        <f t="shared" si="55"/>
        <v/>
      </c>
      <c r="H186" s="5"/>
      <c r="I186" s="162">
        <f t="shared" si="42"/>
        <v>163</v>
      </c>
      <c r="J186" s="5"/>
      <c r="K186" s="54" t="str">
        <f t="shared" ca="1" si="43"/>
        <v/>
      </c>
      <c r="L186" s="54" t="str">
        <f t="shared" ca="1" si="44"/>
        <v/>
      </c>
      <c r="M186" s="54" t="str">
        <f t="shared" ca="1" si="45"/>
        <v/>
      </c>
      <c r="N186" s="163" t="str">
        <f t="shared" ca="1" si="46"/>
        <v/>
      </c>
      <c r="O186" s="54" t="str">
        <f t="shared" ca="1" si="47"/>
        <v/>
      </c>
      <c r="P186" s="54" t="str">
        <f t="shared" ca="1" si="48"/>
        <v/>
      </c>
      <c r="Q186" s="54" t="str">
        <f t="shared" ca="1" si="49"/>
        <v/>
      </c>
      <c r="R186" s="163" t="str">
        <f t="shared" ca="1" si="50"/>
        <v/>
      </c>
      <c r="S186" s="54" t="str">
        <f t="shared" ca="1" si="51"/>
        <v/>
      </c>
      <c r="T186" s="54" t="str">
        <f t="shared" ca="1" si="52"/>
        <v/>
      </c>
      <c r="U186" s="54" t="str">
        <f t="shared" ca="1" si="53"/>
        <v/>
      </c>
      <c r="V186" s="54" t="str">
        <f t="shared" ca="1" si="54"/>
        <v/>
      </c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</row>
    <row r="187" spans="1:46" x14ac:dyDescent="0.3">
      <c r="A187" s="5"/>
      <c r="B187" s="39"/>
      <c r="C187" s="196"/>
      <c r="D187" s="34"/>
      <c r="E187" s="34"/>
      <c r="F187" s="69"/>
      <c r="G187" s="4" t="str">
        <f t="shared" si="55"/>
        <v/>
      </c>
      <c r="H187" s="5"/>
      <c r="I187" s="162">
        <f t="shared" si="42"/>
        <v>163</v>
      </c>
      <c r="J187" s="5"/>
      <c r="K187" s="54" t="str">
        <f t="shared" ca="1" si="43"/>
        <v/>
      </c>
      <c r="L187" s="54" t="str">
        <f t="shared" ca="1" si="44"/>
        <v/>
      </c>
      <c r="M187" s="54" t="str">
        <f t="shared" ca="1" si="45"/>
        <v/>
      </c>
      <c r="N187" s="163" t="str">
        <f t="shared" ca="1" si="46"/>
        <v/>
      </c>
      <c r="O187" s="54" t="str">
        <f t="shared" ca="1" si="47"/>
        <v/>
      </c>
      <c r="P187" s="54" t="str">
        <f t="shared" ca="1" si="48"/>
        <v/>
      </c>
      <c r="Q187" s="54" t="str">
        <f t="shared" ca="1" si="49"/>
        <v/>
      </c>
      <c r="R187" s="163" t="str">
        <f t="shared" ca="1" si="50"/>
        <v/>
      </c>
      <c r="S187" s="54" t="str">
        <f t="shared" ca="1" si="51"/>
        <v/>
      </c>
      <c r="T187" s="54" t="str">
        <f t="shared" ca="1" si="52"/>
        <v/>
      </c>
      <c r="U187" s="54" t="str">
        <f t="shared" ca="1" si="53"/>
        <v/>
      </c>
      <c r="V187" s="54" t="str">
        <f t="shared" ca="1" si="54"/>
        <v/>
      </c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</row>
    <row r="188" spans="1:46" x14ac:dyDescent="0.3">
      <c r="A188" s="5"/>
      <c r="B188" s="39"/>
      <c r="C188" s="196"/>
      <c r="D188" s="34"/>
      <c r="E188" s="34"/>
      <c r="F188" s="69"/>
      <c r="G188" s="4" t="str">
        <f t="shared" si="55"/>
        <v/>
      </c>
      <c r="H188" s="5"/>
      <c r="I188" s="162"/>
      <c r="J188" s="5"/>
      <c r="K188" s="54" t="str">
        <f t="shared" ca="1" si="43"/>
        <v/>
      </c>
      <c r="L188" s="54" t="str">
        <f t="shared" ca="1" si="44"/>
        <v/>
      </c>
      <c r="M188" s="54" t="str">
        <f t="shared" ca="1" si="45"/>
        <v/>
      </c>
      <c r="N188" s="163" t="str">
        <f t="shared" ca="1" si="46"/>
        <v/>
      </c>
      <c r="O188" s="54" t="str">
        <f t="shared" ca="1" si="47"/>
        <v/>
      </c>
      <c r="P188" s="54" t="str">
        <f t="shared" ca="1" si="48"/>
        <v/>
      </c>
      <c r="Q188" s="54" t="str">
        <f t="shared" ca="1" si="49"/>
        <v/>
      </c>
      <c r="R188" s="163" t="str">
        <f t="shared" ca="1" si="50"/>
        <v/>
      </c>
      <c r="S188" s="54" t="str">
        <f t="shared" ca="1" si="51"/>
        <v/>
      </c>
      <c r="T188" s="54" t="str">
        <f t="shared" ca="1" si="52"/>
        <v/>
      </c>
      <c r="U188" s="54" t="str">
        <f t="shared" ca="1" si="53"/>
        <v/>
      </c>
      <c r="V188" s="54" t="str">
        <f t="shared" ca="1" si="54"/>
        <v/>
      </c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</row>
    <row r="189" spans="1:46" x14ac:dyDescent="0.3">
      <c r="A189" s="5"/>
      <c r="B189" s="39"/>
      <c r="C189" s="196"/>
      <c r="D189" s="34"/>
      <c r="E189" s="34"/>
      <c r="F189" s="69"/>
      <c r="G189" s="4" t="str">
        <f t="shared" si="55"/>
        <v/>
      </c>
      <c r="H189" s="5"/>
      <c r="I189" s="162"/>
      <c r="J189" s="5"/>
      <c r="K189" s="54" t="str">
        <f t="shared" ca="1" si="43"/>
        <v/>
      </c>
      <c r="L189" s="54" t="str">
        <f t="shared" ca="1" si="44"/>
        <v/>
      </c>
      <c r="M189" s="54" t="str">
        <f t="shared" ca="1" si="45"/>
        <v/>
      </c>
      <c r="N189" s="163" t="str">
        <f t="shared" ca="1" si="46"/>
        <v/>
      </c>
      <c r="O189" s="54" t="str">
        <f t="shared" ca="1" si="47"/>
        <v/>
      </c>
      <c r="P189" s="54" t="str">
        <f t="shared" ca="1" si="48"/>
        <v/>
      </c>
      <c r="Q189" s="54" t="str">
        <f t="shared" ca="1" si="49"/>
        <v/>
      </c>
      <c r="R189" s="163" t="str">
        <f t="shared" ca="1" si="50"/>
        <v/>
      </c>
      <c r="S189" s="54" t="str">
        <f t="shared" ca="1" si="51"/>
        <v/>
      </c>
      <c r="T189" s="54" t="str">
        <f t="shared" ca="1" si="52"/>
        <v/>
      </c>
      <c r="U189" s="54" t="str">
        <f t="shared" ca="1" si="53"/>
        <v/>
      </c>
      <c r="V189" s="54" t="str">
        <f t="shared" ca="1" si="54"/>
        <v/>
      </c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</row>
    <row r="190" spans="1:46" x14ac:dyDescent="0.3">
      <c r="A190" s="5"/>
      <c r="B190" s="39"/>
      <c r="C190" s="196"/>
      <c r="D190" s="34"/>
      <c r="E190" s="34"/>
      <c r="F190" s="69"/>
      <c r="G190" s="4" t="str">
        <f t="shared" si="55"/>
        <v/>
      </c>
      <c r="H190" s="5"/>
      <c r="I190" s="162"/>
      <c r="J190" s="5"/>
      <c r="K190" s="54" t="str">
        <f t="shared" ca="1" si="43"/>
        <v/>
      </c>
      <c r="L190" s="54" t="str">
        <f t="shared" ca="1" si="44"/>
        <v/>
      </c>
      <c r="M190" s="54" t="str">
        <f t="shared" ca="1" si="45"/>
        <v/>
      </c>
      <c r="N190" s="163" t="str">
        <f t="shared" ca="1" si="46"/>
        <v/>
      </c>
      <c r="O190" s="54" t="str">
        <f t="shared" ca="1" si="47"/>
        <v/>
      </c>
      <c r="P190" s="54" t="str">
        <f t="shared" ca="1" si="48"/>
        <v/>
      </c>
      <c r="Q190" s="54" t="str">
        <f t="shared" ca="1" si="49"/>
        <v/>
      </c>
      <c r="R190" s="163" t="str">
        <f t="shared" ca="1" si="50"/>
        <v/>
      </c>
      <c r="S190" s="54" t="str">
        <f t="shared" ca="1" si="51"/>
        <v/>
      </c>
      <c r="T190" s="54" t="str">
        <f t="shared" ca="1" si="52"/>
        <v/>
      </c>
      <c r="U190" s="54" t="str">
        <f t="shared" ca="1" si="53"/>
        <v/>
      </c>
      <c r="V190" s="54" t="str">
        <f t="shared" ca="1" si="54"/>
        <v/>
      </c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</row>
    <row r="191" spans="1:46" x14ac:dyDescent="0.3">
      <c r="A191" s="5"/>
      <c r="B191" s="39"/>
      <c r="C191" s="196"/>
      <c r="D191" s="34"/>
      <c r="E191" s="34"/>
      <c r="F191" s="69"/>
      <c r="G191" s="4" t="str">
        <f t="shared" si="55"/>
        <v/>
      </c>
      <c r="H191" s="5"/>
      <c r="I191" s="162"/>
      <c r="J191" s="5"/>
      <c r="K191" s="54" t="str">
        <f t="shared" ca="1" si="43"/>
        <v/>
      </c>
      <c r="L191" s="54" t="str">
        <f t="shared" ca="1" si="44"/>
        <v/>
      </c>
      <c r="M191" s="54" t="str">
        <f t="shared" ca="1" si="45"/>
        <v/>
      </c>
      <c r="N191" s="163" t="str">
        <f t="shared" ca="1" si="46"/>
        <v/>
      </c>
      <c r="O191" s="54" t="str">
        <f t="shared" ca="1" si="47"/>
        <v/>
      </c>
      <c r="P191" s="54" t="str">
        <f t="shared" ca="1" si="48"/>
        <v/>
      </c>
      <c r="Q191" s="54" t="str">
        <f t="shared" ca="1" si="49"/>
        <v/>
      </c>
      <c r="R191" s="163" t="str">
        <f t="shared" ca="1" si="50"/>
        <v/>
      </c>
      <c r="S191" s="54" t="str">
        <f t="shared" ca="1" si="51"/>
        <v/>
      </c>
      <c r="T191" s="54" t="str">
        <f t="shared" ca="1" si="52"/>
        <v/>
      </c>
      <c r="U191" s="54" t="str">
        <f t="shared" ca="1" si="53"/>
        <v/>
      </c>
      <c r="V191" s="54" t="str">
        <f t="shared" ca="1" si="54"/>
        <v/>
      </c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</row>
    <row r="192" spans="1:46" x14ac:dyDescent="0.3">
      <c r="A192" s="5"/>
      <c r="B192" s="39"/>
      <c r="C192" s="196"/>
      <c r="D192" s="34"/>
      <c r="E192" s="34"/>
      <c r="F192" s="69"/>
      <c r="G192" s="4" t="str">
        <f t="shared" si="55"/>
        <v/>
      </c>
      <c r="H192" s="5"/>
      <c r="I192" s="162"/>
      <c r="J192" s="5"/>
      <c r="K192" s="54" t="str">
        <f t="shared" ca="1" si="43"/>
        <v/>
      </c>
      <c r="L192" s="54" t="str">
        <f t="shared" ca="1" si="44"/>
        <v/>
      </c>
      <c r="M192" s="54" t="str">
        <f t="shared" ca="1" si="45"/>
        <v/>
      </c>
      <c r="N192" s="163" t="str">
        <f t="shared" ca="1" si="46"/>
        <v/>
      </c>
      <c r="O192" s="54" t="str">
        <f t="shared" ca="1" si="47"/>
        <v/>
      </c>
      <c r="P192" s="54" t="str">
        <f t="shared" ca="1" si="48"/>
        <v/>
      </c>
      <c r="Q192" s="54" t="str">
        <f t="shared" ca="1" si="49"/>
        <v/>
      </c>
      <c r="R192" s="163" t="str">
        <f t="shared" ca="1" si="50"/>
        <v/>
      </c>
      <c r="S192" s="54" t="str">
        <f t="shared" ca="1" si="51"/>
        <v/>
      </c>
      <c r="T192" s="54" t="str">
        <f t="shared" ca="1" si="52"/>
        <v/>
      </c>
      <c r="U192" s="54" t="str">
        <f t="shared" ca="1" si="53"/>
        <v/>
      </c>
      <c r="V192" s="54" t="str">
        <f t="shared" ca="1" si="54"/>
        <v/>
      </c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</row>
    <row r="193" spans="1:46" ht="15" thickBot="1" x14ac:dyDescent="0.35">
      <c r="A193" s="5"/>
      <c r="B193" s="40"/>
      <c r="C193" s="197"/>
      <c r="D193" s="189"/>
      <c r="E193" s="189"/>
      <c r="F193" s="190"/>
      <c r="G193" s="191" t="str">
        <f t="shared" si="55"/>
        <v/>
      </c>
      <c r="H193" s="5"/>
      <c r="I193" s="162"/>
      <c r="J193" s="5"/>
      <c r="K193" s="54" t="str">
        <f t="shared" ca="1" si="43"/>
        <v/>
      </c>
      <c r="L193" s="54" t="str">
        <f t="shared" ca="1" si="44"/>
        <v/>
      </c>
      <c r="M193" s="54" t="str">
        <f t="shared" ca="1" si="45"/>
        <v/>
      </c>
      <c r="N193" s="163" t="str">
        <f t="shared" ca="1" si="46"/>
        <v/>
      </c>
      <c r="O193" s="54" t="str">
        <f t="shared" ca="1" si="47"/>
        <v/>
      </c>
      <c r="P193" s="54" t="str">
        <f t="shared" ca="1" si="48"/>
        <v/>
      </c>
      <c r="Q193" s="54" t="str">
        <f t="shared" ca="1" si="49"/>
        <v/>
      </c>
      <c r="R193" s="163" t="str">
        <f t="shared" ca="1" si="50"/>
        <v/>
      </c>
      <c r="S193" s="54" t="str">
        <f t="shared" ca="1" si="51"/>
        <v/>
      </c>
      <c r="T193" s="54" t="str">
        <f t="shared" ca="1" si="52"/>
        <v/>
      </c>
      <c r="U193" s="54" t="str">
        <f t="shared" ca="1" si="53"/>
        <v/>
      </c>
      <c r="V193" s="54" t="str">
        <f t="shared" ca="1" si="54"/>
        <v/>
      </c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</row>
    <row r="194" spans="1:46" ht="15" thickBot="1" x14ac:dyDescent="0.35">
      <c r="A194" s="5"/>
      <c r="B194" s="5"/>
      <c r="C194" s="5"/>
      <c r="D194" s="5"/>
      <c r="E194" s="217" t="s">
        <v>3</v>
      </c>
      <c r="F194" s="218"/>
      <c r="G194" s="188">
        <f ca="1">SUM(G169:G193)</f>
        <v>0</v>
      </c>
      <c r="H194" s="5"/>
      <c r="I194" s="162"/>
      <c r="J194" s="5"/>
      <c r="K194" s="5"/>
      <c r="L194" s="5"/>
      <c r="M194" s="5"/>
      <c r="N194" s="31"/>
      <c r="O194" s="5"/>
      <c r="P194" s="5"/>
      <c r="Q194" s="5"/>
      <c r="R194" s="31"/>
      <c r="S194" s="5"/>
      <c r="T194" s="71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</row>
    <row r="195" spans="1:46" ht="90" customHeight="1" thickBot="1" x14ac:dyDescent="0.35">
      <c r="A195" s="5"/>
      <c r="B195" s="55" t="s">
        <v>5</v>
      </c>
      <c r="C195" s="234"/>
      <c r="D195" s="235"/>
      <c r="E195" s="185"/>
      <c r="F195" s="238" t="s">
        <v>107</v>
      </c>
      <c r="G195" s="233"/>
      <c r="H195" s="5"/>
      <c r="I195" s="162"/>
      <c r="J195" s="5"/>
      <c r="K195" s="5"/>
      <c r="L195" s="5"/>
      <c r="M195" s="5"/>
      <c r="N195" s="31"/>
      <c r="O195" s="5"/>
      <c r="P195" s="5"/>
      <c r="Q195" s="5"/>
      <c r="R195" s="31"/>
      <c r="S195" s="5"/>
      <c r="T195" s="71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</row>
    <row r="196" spans="1:46" ht="73.2" customHeight="1" thickBot="1" x14ac:dyDescent="0.35">
      <c r="A196" s="5"/>
      <c r="B196" s="55" t="s">
        <v>26</v>
      </c>
      <c r="C196" s="230">
        <f>IF($F$11="","",$F$11)</f>
        <v>2845963</v>
      </c>
      <c r="D196" s="231"/>
      <c r="E196" s="184" t="str">
        <f>IF(E195="","",IF(E195=1,0.5%,1%))</f>
        <v/>
      </c>
      <c r="F196" s="183" t="s">
        <v>97</v>
      </c>
      <c r="G196" s="56" t="str">
        <f>IF(OR(C196="",E195=""),"",C196*E196)</f>
        <v/>
      </c>
      <c r="H196" s="5"/>
      <c r="I196" s="162"/>
      <c r="J196" s="5"/>
      <c r="K196" s="5"/>
      <c r="L196" s="5"/>
      <c r="M196" s="5"/>
      <c r="N196" s="31"/>
      <c r="O196" s="5"/>
      <c r="P196" s="5"/>
      <c r="Q196" s="5"/>
      <c r="R196" s="31"/>
      <c r="S196" s="5"/>
      <c r="T196" s="71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</row>
    <row r="197" spans="1:46" ht="15.6" customHeight="1" x14ac:dyDescent="0.3">
      <c r="A197" s="5"/>
      <c r="B197" s="5"/>
      <c r="C197" s="182" t="s">
        <v>98</v>
      </c>
      <c r="D197" s="186" t="str">
        <f>E196</f>
        <v/>
      </c>
      <c r="E197" s="228" t="s">
        <v>99</v>
      </c>
      <c r="F197" s="229"/>
      <c r="G197" s="226" t="str">
        <f ca="1">IF(AND(C195="",C196=""),"",IF(AND(C195&lt;E195,C196=""),"nein, keine Gleitung möglich",IF(AND(C195&gt;E195,C196=""),"bitte noch geschätze Auftragssumme eintragen",IF(AND(G194&gt;G196,C195=""),"bitte noch Zeitraum eintragen",IF(OR(C195&lt;E195,G194&lt;G196),"nein, keine Gleitung möglich","ja =&gt; Aufnahme im Fb 225")))))</f>
        <v>nein, keine Gleitung möglich</v>
      </c>
      <c r="H197" s="5"/>
      <c r="I197" s="162"/>
      <c r="J197" s="5"/>
      <c r="K197" s="5"/>
      <c r="L197" s="5"/>
      <c r="M197" s="5"/>
      <c r="N197" s="31"/>
      <c r="O197" s="5"/>
      <c r="P197" s="5"/>
      <c r="Q197" s="5"/>
      <c r="R197" s="31"/>
      <c r="S197" s="5"/>
      <c r="T197" s="7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</row>
    <row r="198" spans="1:46" ht="16.2" customHeight="1" thickBot="1" x14ac:dyDescent="0.35">
      <c r="A198" s="5"/>
      <c r="B198" s="5"/>
      <c r="C198" s="187" t="s">
        <v>12</v>
      </c>
      <c r="D198" s="181">
        <f>E195</f>
        <v>0</v>
      </c>
      <c r="E198" s="224" t="s">
        <v>100</v>
      </c>
      <c r="F198" s="225"/>
      <c r="G198" s="227"/>
      <c r="H198" s="5"/>
      <c r="I198" s="162"/>
      <c r="J198" s="5"/>
      <c r="K198" s="5"/>
      <c r="L198" s="5"/>
      <c r="M198" s="5"/>
      <c r="N198" s="31"/>
      <c r="O198" s="5"/>
      <c r="P198" s="5"/>
      <c r="Q198" s="5"/>
      <c r="R198" s="31"/>
      <c r="S198" s="5"/>
      <c r="T198" s="71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</row>
    <row r="199" spans="1:46" ht="15" thickBot="1" x14ac:dyDescent="0.35">
      <c r="A199" s="5"/>
      <c r="B199" s="5"/>
      <c r="C199" s="5"/>
      <c r="D199" s="5"/>
      <c r="E199" s="5"/>
      <c r="F199" s="5"/>
      <c r="G199" s="5"/>
      <c r="H199" s="5"/>
      <c r="I199" s="162"/>
      <c r="J199" s="5"/>
      <c r="K199" s="5"/>
      <c r="L199" s="5"/>
      <c r="M199" s="5"/>
      <c r="N199" s="31"/>
      <c r="O199" s="5"/>
      <c r="P199" s="5"/>
      <c r="Q199" s="5"/>
      <c r="R199" s="31"/>
      <c r="S199" s="5"/>
      <c r="T199" s="7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</row>
    <row r="200" spans="1:46" s="5" customFormat="1" ht="57.6" customHeight="1" thickBot="1" x14ac:dyDescent="0.35">
      <c r="B200" s="221" t="s">
        <v>106</v>
      </c>
      <c r="C200" s="222"/>
      <c r="D200" s="222"/>
      <c r="E200" s="222"/>
      <c r="F200" s="158" t="str">
        <f>IF(AND(OR(F163="",B202="",C202=""),E202=""),"X",IF(AND(E202="",B202&lt;&gt;"",C202&lt;&gt;""),F163*(C202/B202),IF(AND(E202&lt;&gt;"",B202="",C202&lt;&gt;""),E202,"X")))</f>
        <v>X</v>
      </c>
      <c r="G200" s="137" t="str">
        <f>G163</f>
        <v>EUR/</v>
      </c>
      <c r="I200" s="162"/>
      <c r="J200" s="159"/>
      <c r="N200" s="31"/>
      <c r="R200" s="31"/>
      <c r="T200" s="71"/>
    </row>
    <row r="201" spans="1:46" s="5" customFormat="1" ht="58.2" customHeight="1" thickBot="1" x14ac:dyDescent="0.35">
      <c r="B201" s="192" t="s">
        <v>104</v>
      </c>
      <c r="C201" s="192" t="s">
        <v>109</v>
      </c>
      <c r="D201" s="193" t="s">
        <v>105</v>
      </c>
      <c r="E201" s="53" t="s">
        <v>110</v>
      </c>
      <c r="I201" s="162"/>
      <c r="N201" s="31"/>
      <c r="R201" s="31"/>
      <c r="T201" s="71"/>
    </row>
    <row r="202" spans="1:46" s="5" customFormat="1" ht="15" thickBot="1" x14ac:dyDescent="0.35">
      <c r="B202" s="70"/>
      <c r="C202" s="70"/>
      <c r="D202" s="7"/>
      <c r="E202" s="105"/>
      <c r="F202" s="7"/>
      <c r="G202" s="7"/>
      <c r="I202" s="162"/>
      <c r="N202" s="31"/>
      <c r="R202" s="31"/>
      <c r="T202" s="71"/>
    </row>
    <row r="203" spans="1:46" s="5" customFormat="1" x14ac:dyDescent="0.3">
      <c r="N203" s="31"/>
      <c r="R203" s="31"/>
      <c r="T203" s="71"/>
    </row>
    <row r="204" spans="1:46" s="5" customFormat="1" ht="28.2" customHeight="1" x14ac:dyDescent="0.3">
      <c r="B204" s="220" t="s">
        <v>9</v>
      </c>
      <c r="C204" s="220"/>
      <c r="D204" s="220"/>
      <c r="E204" s="220"/>
      <c r="F204" s="220"/>
      <c r="G204" s="220"/>
      <c r="H204" s="58"/>
      <c r="I204" s="58"/>
      <c r="J204" s="58"/>
      <c r="N204" s="31"/>
      <c r="R204" s="31"/>
      <c r="T204" s="71"/>
    </row>
    <row r="205" spans="1:46" s="5" customFormat="1" x14ac:dyDescent="0.3">
      <c r="B205" s="21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205" s="219"/>
      <c r="D205" s="219"/>
      <c r="E205" s="219"/>
      <c r="F205" s="219"/>
      <c r="G205" s="219"/>
      <c r="N205" s="31"/>
      <c r="R205" s="31"/>
      <c r="T205" s="71"/>
    </row>
    <row r="206" spans="1:46" s="5" customFormat="1" x14ac:dyDescent="0.3">
      <c r="B206" s="179"/>
      <c r="C206" s="179"/>
      <c r="D206" s="179"/>
      <c r="E206" s="179"/>
      <c r="F206" s="179"/>
      <c r="G206" s="179"/>
      <c r="N206" s="31"/>
      <c r="R206" s="31"/>
      <c r="T206" s="71"/>
    </row>
    <row r="207" spans="1:46" ht="16.2" thickBot="1" x14ac:dyDescent="0.35">
      <c r="A207" s="5"/>
      <c r="B207" s="5"/>
      <c r="C207" s="5"/>
      <c r="D207" s="5"/>
      <c r="E207" s="5"/>
      <c r="F207" s="5"/>
      <c r="G207" s="5"/>
      <c r="H207" s="49"/>
      <c r="I207" s="49"/>
      <c r="J207" s="5"/>
      <c r="K207" s="5"/>
      <c r="L207" s="5"/>
      <c r="M207" s="5"/>
      <c r="N207" s="31"/>
      <c r="O207" s="5"/>
      <c r="P207" s="5"/>
      <c r="Q207" s="5"/>
      <c r="R207" s="31"/>
      <c r="S207" s="5"/>
      <c r="T207" s="71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spans="1:46" s="177" customFormat="1" ht="21.6" customHeight="1" thickBot="1" x14ac:dyDescent="0.35">
      <c r="A208" s="173"/>
      <c r="B208" s="174" t="s">
        <v>86</v>
      </c>
      <c r="C208" s="215"/>
      <c r="D208" s="216"/>
      <c r="E208" s="174" t="s">
        <v>11</v>
      </c>
      <c r="F208" s="215"/>
      <c r="G208" s="216"/>
      <c r="H208" s="173"/>
      <c r="I208" s="173"/>
      <c r="J208" s="173"/>
      <c r="K208" s="173"/>
      <c r="L208" s="173"/>
      <c r="M208" s="173"/>
      <c r="N208" s="175"/>
      <c r="O208" s="173"/>
      <c r="P208" s="173"/>
      <c r="Q208" s="173"/>
      <c r="R208" s="175"/>
      <c r="S208" s="173"/>
      <c r="T208" s="176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</row>
    <row r="209" spans="1:46" ht="15" thickBo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31"/>
      <c r="O209" s="5"/>
      <c r="P209" s="5"/>
      <c r="Q209" s="5"/>
      <c r="R209" s="31"/>
      <c r="S209" s="5"/>
      <c r="T209" s="71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</row>
    <row r="210" spans="1:46" ht="27.6" customHeight="1" thickBot="1" x14ac:dyDescent="0.35">
      <c r="A210" s="5"/>
      <c r="B210" s="5"/>
      <c r="C210" s="5"/>
      <c r="D210" s="5"/>
      <c r="E210" s="5"/>
      <c r="F210" s="5"/>
      <c r="G210" s="125" t="s">
        <v>69</v>
      </c>
      <c r="H210" s="5"/>
      <c r="I210" s="5"/>
      <c r="J210" s="5"/>
      <c r="K210" s="5"/>
      <c r="L210" s="5"/>
      <c r="M210" s="5"/>
      <c r="N210" s="31"/>
      <c r="O210" s="5"/>
      <c r="P210" s="5"/>
      <c r="Q210" s="5"/>
      <c r="R210" s="31"/>
      <c r="S210" s="5"/>
      <c r="T210" s="71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</row>
    <row r="211" spans="1:46" ht="72" customHeight="1" thickBot="1" x14ac:dyDescent="0.35">
      <c r="A211" s="5"/>
      <c r="B211" s="212" t="s">
        <v>96</v>
      </c>
      <c r="C211" s="213"/>
      <c r="D211" s="213"/>
      <c r="E211" s="214"/>
      <c r="F211" s="158" t="str">
        <f>IF(AND(ISBLANK(B213)=TRUE,ISBLANK(B215)=TRUE),"",IF(ISBLANK(B213)=TRUE,SUM(B215:E215)/COUNT(B215:E215),SUM(B213:E213)/COUNT(B213:E213)))</f>
        <v/>
      </c>
      <c r="G211" s="106" t="s">
        <v>60</v>
      </c>
      <c r="H211" s="5"/>
      <c r="I211" s="162">
        <f>ROW()</f>
        <v>211</v>
      </c>
      <c r="J211" s="5"/>
      <c r="K211" s="5"/>
      <c r="L211" s="5"/>
      <c r="M211" s="5"/>
      <c r="N211" s="31"/>
      <c r="O211" s="5"/>
      <c r="P211" s="5"/>
      <c r="Q211" s="5"/>
      <c r="R211" s="31"/>
      <c r="S211" s="5"/>
      <c r="T211" s="71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spans="1:46" ht="60" customHeight="1" thickBot="1" x14ac:dyDescent="0.35">
      <c r="A212" s="5"/>
      <c r="B212" s="192" t="s">
        <v>101</v>
      </c>
      <c r="C212" s="210" t="s">
        <v>102</v>
      </c>
      <c r="D212" s="211"/>
      <c r="E212" s="192" t="s">
        <v>103</v>
      </c>
      <c r="F212" s="66"/>
      <c r="G212" s="5"/>
      <c r="H212" s="5"/>
      <c r="I212" s="162">
        <f>I211</f>
        <v>211</v>
      </c>
      <c r="J212" s="5"/>
      <c r="K212" s="5"/>
      <c r="L212" s="5"/>
      <c r="M212" s="5"/>
      <c r="N212" s="31"/>
      <c r="O212" s="5"/>
      <c r="P212" s="5"/>
      <c r="Q212" s="5"/>
      <c r="R212" s="31"/>
      <c r="S212" s="5"/>
      <c r="T212" s="71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spans="1:46" ht="15" thickBot="1" x14ac:dyDescent="0.35">
      <c r="A213" s="5"/>
      <c r="B213" s="105"/>
      <c r="C213" s="208"/>
      <c r="D213" s="209"/>
      <c r="E213" s="105"/>
      <c r="F213" s="5"/>
      <c r="G213" s="5"/>
      <c r="H213" s="5"/>
      <c r="I213" s="162">
        <f t="shared" ref="I213:I235" si="56">I212</f>
        <v>211</v>
      </c>
      <c r="J213" s="5"/>
      <c r="K213" s="5"/>
      <c r="L213" s="5"/>
      <c r="M213" s="5"/>
      <c r="N213" s="31"/>
      <c r="O213" s="5"/>
      <c r="P213" s="5"/>
      <c r="Q213" s="5"/>
      <c r="R213" s="31"/>
      <c r="S213" s="5"/>
      <c r="T213" s="71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</row>
    <row r="214" spans="1:46" ht="28.95" customHeight="1" thickBot="1" x14ac:dyDescent="0.35">
      <c r="A214" s="5"/>
      <c r="B214" s="51" t="s">
        <v>0</v>
      </c>
      <c r="C214" s="210" t="s">
        <v>1</v>
      </c>
      <c r="D214" s="211"/>
      <c r="E214" s="51" t="s">
        <v>2</v>
      </c>
      <c r="F214" s="65"/>
      <c r="G214" s="5"/>
      <c r="H214" s="5"/>
      <c r="I214" s="162">
        <f t="shared" si="56"/>
        <v>211</v>
      </c>
      <c r="J214" s="5"/>
      <c r="K214" s="5"/>
      <c r="L214" s="5"/>
      <c r="M214" s="5"/>
      <c r="N214" s="31"/>
      <c r="O214" s="5"/>
      <c r="P214" s="5"/>
      <c r="Q214" s="5"/>
      <c r="R214" s="31"/>
      <c r="S214" s="5"/>
      <c r="T214" s="71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</row>
    <row r="215" spans="1:46" ht="15" thickBot="1" x14ac:dyDescent="0.35">
      <c r="A215" s="5"/>
      <c r="B215" s="105"/>
      <c r="C215" s="208"/>
      <c r="D215" s="209"/>
      <c r="E215" s="105"/>
      <c r="F215" s="5"/>
      <c r="G215" s="5"/>
      <c r="H215" s="5"/>
      <c r="I215" s="162">
        <f t="shared" si="56"/>
        <v>211</v>
      </c>
      <c r="J215" s="5"/>
      <c r="K215" s="5"/>
      <c r="L215" s="5"/>
      <c r="M215" s="5"/>
      <c r="N215" s="31"/>
      <c r="O215" s="5"/>
      <c r="P215" s="5"/>
      <c r="Q215" s="5"/>
      <c r="R215" s="31"/>
      <c r="S215" s="5"/>
      <c r="T215" s="71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</row>
    <row r="216" spans="1:46" ht="57" customHeight="1" thickBot="1" x14ac:dyDescent="0.35">
      <c r="A216" s="5"/>
      <c r="B216" s="180" t="s">
        <v>27</v>
      </c>
      <c r="C216" s="156" t="s">
        <v>73</v>
      </c>
      <c r="D216" s="157" t="s">
        <v>72</v>
      </c>
      <c r="E216" s="156" t="s">
        <v>74</v>
      </c>
      <c r="F216" s="157" t="s">
        <v>75</v>
      </c>
      <c r="G216" s="53" t="s">
        <v>39</v>
      </c>
      <c r="H216" s="5"/>
      <c r="I216" s="162">
        <f t="shared" si="56"/>
        <v>211</v>
      </c>
      <c r="J216" s="5"/>
      <c r="K216" s="5"/>
      <c r="L216" s="5"/>
      <c r="M216" s="5"/>
      <c r="N216" s="31"/>
      <c r="O216" s="5"/>
      <c r="P216" s="5"/>
      <c r="Q216" s="5"/>
      <c r="R216" s="31"/>
      <c r="S216" s="5"/>
      <c r="T216" s="7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</row>
    <row r="217" spans="1:46" x14ac:dyDescent="0.3">
      <c r="A217" s="5"/>
      <c r="B217" s="38"/>
      <c r="C217" s="194"/>
      <c r="D217" s="1"/>
      <c r="E217" s="1"/>
      <c r="F217" s="67"/>
      <c r="G217" s="3" t="str">
        <f ca="1">IF(OR(C217="",E217=""),"",C217*E217*INDIRECT("F"&amp;I211))</f>
        <v/>
      </c>
      <c r="H217" s="5"/>
      <c r="I217" s="162">
        <f t="shared" si="56"/>
        <v>211</v>
      </c>
      <c r="J217" s="5"/>
      <c r="K217" s="54" t="str">
        <f ca="1">IF(AND(B217&lt;&gt;"",INDIRECT("G"&amp;I211+34)="ja =&gt; Aufnahme im Fb 225"),B217,"")</f>
        <v/>
      </c>
      <c r="L217" s="54" t="str">
        <f ca="1">IF(AND(B217&lt;&gt;"",INDIRECT("G"&amp;I211+34)="ja =&gt; Aufnahme im Fb 225"),INDIRECT("$C$"&amp;I211-3),"")</f>
        <v/>
      </c>
      <c r="M217" s="54" t="str">
        <f ca="1">IF(AND(B217&lt;&gt;"",INDIRECT("G"&amp;I211+34)="ja =&gt; Aufnahme im Fb 225"),INDIRECT("F"&amp;I211-3),"")</f>
        <v/>
      </c>
      <c r="N217" s="163" t="str">
        <f ca="1">IF(AND(B217&lt;&gt;"",INDIRECT("G"&amp;I211+34)="ja =&gt; Aufnahme im Fb 225"),INDIRECT("F"&amp;I211),"")</f>
        <v/>
      </c>
      <c r="O217" s="54" t="str">
        <f ca="1">IF(AND(B217&lt;&gt;"",INDIRECT("G"&amp;I211+34)="ja =&gt; Aufnahme im Fb 225"),INDIRECT("G"&amp;I211),"")</f>
        <v/>
      </c>
      <c r="P217" s="54" t="str">
        <f ca="1">IF(AND(B217&lt;&gt;"",INDIRECT("G"&amp;I211+34)="ja =&gt; Aufnahme im Fb 225"),E217,"")</f>
        <v/>
      </c>
      <c r="Q217" s="54" t="str">
        <f ca="1">IF(AND(B217&lt;&gt;"",INDIRECT("G"&amp;I211+34)="ja =&gt; Aufnahme im Fb 225"),F217,"")</f>
        <v/>
      </c>
      <c r="R217" s="163" t="str">
        <f ca="1">IF(AND(B217&lt;&gt;"",INDIRECT("G"&amp;I211+34)="ja =&gt; Aufnahme im Fb 225"),INDIRECT("F"&amp;I211+37),"")</f>
        <v/>
      </c>
      <c r="S217" s="54" t="str">
        <f ca="1">IF(AND(B217&lt;&gt;"",INDIRECT("G"&amp;I211+34)="ja =&gt; Aufnahme im Fb 225"),INDIRECT("G"&amp;I211+37),"")</f>
        <v/>
      </c>
      <c r="T217" s="54" t="str">
        <f ca="1">IF(AND(B217&lt;&gt;"",INDIRECT("G"&amp;I211+34)="ja =&gt; Aufnahme im Fb 225"),INDIRECT("C"&amp;I211+39),"")</f>
        <v/>
      </c>
      <c r="U217" s="54" t="str">
        <f ca="1">IF(AND(B217&lt;&gt;"",INDIRECT("G"&amp;I211+34)="ja =&gt; Aufnahme im Fb 225"),C217,"")</f>
        <v/>
      </c>
      <c r="V217" s="54" t="str">
        <f ca="1">IF(AND(B217&lt;&gt;"",INDIRECT("G"&amp;I211+34)="ja =&gt; Aufnahme im Fb 225"),D217,"")</f>
        <v/>
      </c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</row>
    <row r="218" spans="1:46" x14ac:dyDescent="0.3">
      <c r="A218" s="5"/>
      <c r="B218" s="39"/>
      <c r="C218" s="195"/>
      <c r="D218" s="2"/>
      <c r="E218" s="2"/>
      <c r="F218" s="68"/>
      <c r="G218" s="4" t="str">
        <f ca="1">IF(OR(C218="",E218=""),"",C218*E218*INDIRECT("F"&amp;I212))</f>
        <v/>
      </c>
      <c r="H218" s="5"/>
      <c r="I218" s="162">
        <f t="shared" si="56"/>
        <v>211</v>
      </c>
      <c r="J218" s="5"/>
      <c r="K218" s="54" t="str">
        <f t="shared" ref="K218:K241" ca="1" si="57">IF(AND(B218&lt;&gt;"",INDIRECT("G"&amp;I212+34)="ja =&gt; Aufnahme im Fb 225"),B218,"")</f>
        <v/>
      </c>
      <c r="L218" s="54" t="str">
        <f t="shared" ref="L218:L241" ca="1" si="58">IF(AND(B218&lt;&gt;"",INDIRECT("G"&amp;I212+34)="ja =&gt; Aufnahme im Fb 225"),INDIRECT("$C$"&amp;I212-3),"")</f>
        <v/>
      </c>
      <c r="M218" s="54" t="str">
        <f t="shared" ref="M218:M241" ca="1" si="59">IF(AND(B218&lt;&gt;"",INDIRECT("G"&amp;I212+34)="ja =&gt; Aufnahme im Fb 225"),INDIRECT("F"&amp;I212-3),"")</f>
        <v/>
      </c>
      <c r="N218" s="163" t="str">
        <f t="shared" ref="N218:N241" ca="1" si="60">IF(AND(B218&lt;&gt;"",INDIRECT("G"&amp;I212+34)="ja =&gt; Aufnahme im Fb 225"),INDIRECT("F"&amp;I212),"")</f>
        <v/>
      </c>
      <c r="O218" s="54" t="str">
        <f t="shared" ref="O218:O241" ca="1" si="61">IF(AND(B218&lt;&gt;"",INDIRECT("G"&amp;I212+34)="ja =&gt; Aufnahme im Fb 225"),INDIRECT("G"&amp;I212),"")</f>
        <v/>
      </c>
      <c r="P218" s="54" t="str">
        <f t="shared" ref="P218:P241" ca="1" si="62">IF(AND(B218&lt;&gt;"",INDIRECT("G"&amp;I212+34)="ja =&gt; Aufnahme im Fb 225"),E218,"")</f>
        <v/>
      </c>
      <c r="Q218" s="54" t="str">
        <f t="shared" ref="Q218:Q241" ca="1" si="63">IF(AND(B218&lt;&gt;"",INDIRECT("G"&amp;I212+34)="ja =&gt; Aufnahme im Fb 225"),F218,"")</f>
        <v/>
      </c>
      <c r="R218" s="163" t="str">
        <f t="shared" ref="R218:R241" ca="1" si="64">IF(AND(B218&lt;&gt;"",INDIRECT("G"&amp;I212+34)="ja =&gt; Aufnahme im Fb 225"),INDIRECT("F"&amp;I212+37),"")</f>
        <v/>
      </c>
      <c r="S218" s="54" t="str">
        <f t="shared" ref="S218:S241" ca="1" si="65">IF(AND(B218&lt;&gt;"",INDIRECT("G"&amp;I212+34)="ja =&gt; Aufnahme im Fb 225"),INDIRECT("G"&amp;I212+37),"")</f>
        <v/>
      </c>
      <c r="T218" s="54" t="str">
        <f t="shared" ref="T218:T241" ca="1" si="66">IF(AND(B218&lt;&gt;"",INDIRECT("G"&amp;I212+34)="ja =&gt; Aufnahme im Fb 225"),INDIRECT("C"&amp;I212+39),"")</f>
        <v/>
      </c>
      <c r="U218" s="54" t="str">
        <f t="shared" ref="U218:U241" ca="1" si="67">IF(AND(B218&lt;&gt;"",INDIRECT("G"&amp;I212+34)="ja =&gt; Aufnahme im Fb 225"),C218,"")</f>
        <v/>
      </c>
      <c r="V218" s="54" t="str">
        <f t="shared" ref="V218:V241" ca="1" si="68">IF(AND(B218&lt;&gt;"",INDIRECT("G"&amp;I212+34)="ja =&gt; Aufnahme im Fb 225"),D218,"")</f>
        <v/>
      </c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</row>
    <row r="219" spans="1:46" x14ac:dyDescent="0.3">
      <c r="A219" s="5"/>
      <c r="B219" s="39"/>
      <c r="C219" s="195"/>
      <c r="D219" s="2"/>
      <c r="E219" s="2"/>
      <c r="F219" s="68"/>
      <c r="G219" s="4" t="str">
        <f t="shared" ref="G219:G241" si="69">IF(OR(C219="",E219=""),"",C219*E219*$F$19)</f>
        <v/>
      </c>
      <c r="H219" s="5"/>
      <c r="I219" s="162">
        <f t="shared" si="56"/>
        <v>211</v>
      </c>
      <c r="J219" s="5"/>
      <c r="K219" s="54" t="str">
        <f t="shared" ca="1" si="57"/>
        <v/>
      </c>
      <c r="L219" s="54" t="str">
        <f t="shared" ca="1" si="58"/>
        <v/>
      </c>
      <c r="M219" s="54" t="str">
        <f t="shared" ca="1" si="59"/>
        <v/>
      </c>
      <c r="N219" s="163" t="str">
        <f t="shared" ca="1" si="60"/>
        <v/>
      </c>
      <c r="O219" s="54" t="str">
        <f t="shared" ca="1" si="61"/>
        <v/>
      </c>
      <c r="P219" s="54" t="str">
        <f t="shared" ca="1" si="62"/>
        <v/>
      </c>
      <c r="Q219" s="54" t="str">
        <f t="shared" ca="1" si="63"/>
        <v/>
      </c>
      <c r="R219" s="163" t="str">
        <f t="shared" ca="1" si="64"/>
        <v/>
      </c>
      <c r="S219" s="54" t="str">
        <f t="shared" ca="1" si="65"/>
        <v/>
      </c>
      <c r="T219" s="54" t="str">
        <f t="shared" ca="1" si="66"/>
        <v/>
      </c>
      <c r="U219" s="54" t="str">
        <f t="shared" ca="1" si="67"/>
        <v/>
      </c>
      <c r="V219" s="54" t="str">
        <f t="shared" ca="1" si="68"/>
        <v/>
      </c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</row>
    <row r="220" spans="1:46" x14ac:dyDescent="0.3">
      <c r="A220" s="5"/>
      <c r="B220" s="39"/>
      <c r="C220" s="195"/>
      <c r="D220" s="2"/>
      <c r="E220" s="2"/>
      <c r="F220" s="68"/>
      <c r="G220" s="4" t="str">
        <f t="shared" si="69"/>
        <v/>
      </c>
      <c r="H220" s="5"/>
      <c r="I220" s="162">
        <f t="shared" si="56"/>
        <v>211</v>
      </c>
      <c r="J220" s="5"/>
      <c r="K220" s="54" t="str">
        <f t="shared" ca="1" si="57"/>
        <v/>
      </c>
      <c r="L220" s="54" t="str">
        <f t="shared" ca="1" si="58"/>
        <v/>
      </c>
      <c r="M220" s="54" t="str">
        <f t="shared" ca="1" si="59"/>
        <v/>
      </c>
      <c r="N220" s="163" t="str">
        <f t="shared" ca="1" si="60"/>
        <v/>
      </c>
      <c r="O220" s="54" t="str">
        <f t="shared" ca="1" si="61"/>
        <v/>
      </c>
      <c r="P220" s="54" t="str">
        <f t="shared" ca="1" si="62"/>
        <v/>
      </c>
      <c r="Q220" s="54" t="str">
        <f t="shared" ca="1" si="63"/>
        <v/>
      </c>
      <c r="R220" s="163" t="str">
        <f t="shared" ca="1" si="64"/>
        <v/>
      </c>
      <c r="S220" s="54" t="str">
        <f t="shared" ca="1" si="65"/>
        <v/>
      </c>
      <c r="T220" s="54" t="str">
        <f t="shared" ca="1" si="66"/>
        <v/>
      </c>
      <c r="U220" s="54" t="str">
        <f t="shared" ca="1" si="67"/>
        <v/>
      </c>
      <c r="V220" s="54" t="str">
        <f t="shared" ca="1" si="68"/>
        <v/>
      </c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</row>
    <row r="221" spans="1:46" x14ac:dyDescent="0.3">
      <c r="A221" s="5"/>
      <c r="B221" s="39"/>
      <c r="C221" s="195"/>
      <c r="D221" s="2"/>
      <c r="E221" s="2"/>
      <c r="F221" s="68"/>
      <c r="G221" s="4" t="str">
        <f t="shared" si="69"/>
        <v/>
      </c>
      <c r="H221" s="5"/>
      <c r="I221" s="162">
        <f t="shared" si="56"/>
        <v>211</v>
      </c>
      <c r="J221" s="5"/>
      <c r="K221" s="54" t="str">
        <f t="shared" ca="1" si="57"/>
        <v/>
      </c>
      <c r="L221" s="54" t="str">
        <f t="shared" ca="1" si="58"/>
        <v/>
      </c>
      <c r="M221" s="54" t="str">
        <f t="shared" ca="1" si="59"/>
        <v/>
      </c>
      <c r="N221" s="163" t="str">
        <f t="shared" ca="1" si="60"/>
        <v/>
      </c>
      <c r="O221" s="54" t="str">
        <f t="shared" ca="1" si="61"/>
        <v/>
      </c>
      <c r="P221" s="54" t="str">
        <f t="shared" ca="1" si="62"/>
        <v/>
      </c>
      <c r="Q221" s="54" t="str">
        <f t="shared" ca="1" si="63"/>
        <v/>
      </c>
      <c r="R221" s="163" t="str">
        <f t="shared" ca="1" si="64"/>
        <v/>
      </c>
      <c r="S221" s="54" t="str">
        <f t="shared" ca="1" si="65"/>
        <v/>
      </c>
      <c r="T221" s="54" t="str">
        <f t="shared" ca="1" si="66"/>
        <v/>
      </c>
      <c r="U221" s="54" t="str">
        <f t="shared" ca="1" si="67"/>
        <v/>
      </c>
      <c r="V221" s="54" t="str">
        <f t="shared" ca="1" si="68"/>
        <v/>
      </c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</row>
    <row r="222" spans="1:46" x14ac:dyDescent="0.3">
      <c r="A222" s="5"/>
      <c r="B222" s="39"/>
      <c r="C222" s="195"/>
      <c r="D222" s="2"/>
      <c r="E222" s="2"/>
      <c r="F222" s="68"/>
      <c r="G222" s="4" t="str">
        <f t="shared" si="69"/>
        <v/>
      </c>
      <c r="H222" s="5"/>
      <c r="I222" s="162">
        <f t="shared" si="56"/>
        <v>211</v>
      </c>
      <c r="J222" s="5"/>
      <c r="K222" s="54" t="str">
        <f t="shared" ca="1" si="57"/>
        <v/>
      </c>
      <c r="L222" s="54" t="str">
        <f t="shared" ca="1" si="58"/>
        <v/>
      </c>
      <c r="M222" s="54" t="str">
        <f t="shared" ca="1" si="59"/>
        <v/>
      </c>
      <c r="N222" s="163" t="str">
        <f t="shared" ca="1" si="60"/>
        <v/>
      </c>
      <c r="O222" s="54" t="str">
        <f t="shared" ca="1" si="61"/>
        <v/>
      </c>
      <c r="P222" s="54" t="str">
        <f t="shared" ca="1" si="62"/>
        <v/>
      </c>
      <c r="Q222" s="54" t="str">
        <f t="shared" ca="1" si="63"/>
        <v/>
      </c>
      <c r="R222" s="163" t="str">
        <f t="shared" ca="1" si="64"/>
        <v/>
      </c>
      <c r="S222" s="54" t="str">
        <f t="shared" ca="1" si="65"/>
        <v/>
      </c>
      <c r="T222" s="54" t="str">
        <f t="shared" ca="1" si="66"/>
        <v/>
      </c>
      <c r="U222" s="54" t="str">
        <f t="shared" ca="1" si="67"/>
        <v/>
      </c>
      <c r="V222" s="54" t="str">
        <f t="shared" ca="1" si="68"/>
        <v/>
      </c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</row>
    <row r="223" spans="1:46" x14ac:dyDescent="0.3">
      <c r="A223" s="5"/>
      <c r="B223" s="39"/>
      <c r="C223" s="195"/>
      <c r="D223" s="2"/>
      <c r="E223" s="2"/>
      <c r="F223" s="68"/>
      <c r="G223" s="4" t="str">
        <f t="shared" si="69"/>
        <v/>
      </c>
      <c r="H223" s="5"/>
      <c r="I223" s="162">
        <f t="shared" si="56"/>
        <v>211</v>
      </c>
      <c r="J223" s="5"/>
      <c r="K223" s="54" t="str">
        <f t="shared" ca="1" si="57"/>
        <v/>
      </c>
      <c r="L223" s="54" t="str">
        <f t="shared" ca="1" si="58"/>
        <v/>
      </c>
      <c r="M223" s="54" t="str">
        <f t="shared" ca="1" si="59"/>
        <v/>
      </c>
      <c r="N223" s="163" t="str">
        <f t="shared" ca="1" si="60"/>
        <v/>
      </c>
      <c r="O223" s="54" t="str">
        <f t="shared" ca="1" si="61"/>
        <v/>
      </c>
      <c r="P223" s="54" t="str">
        <f t="shared" ca="1" si="62"/>
        <v/>
      </c>
      <c r="Q223" s="54" t="str">
        <f t="shared" ca="1" si="63"/>
        <v/>
      </c>
      <c r="R223" s="163" t="str">
        <f t="shared" ca="1" si="64"/>
        <v/>
      </c>
      <c r="S223" s="54" t="str">
        <f t="shared" ca="1" si="65"/>
        <v/>
      </c>
      <c r="T223" s="54" t="str">
        <f t="shared" ca="1" si="66"/>
        <v/>
      </c>
      <c r="U223" s="54" t="str">
        <f t="shared" ca="1" si="67"/>
        <v/>
      </c>
      <c r="V223" s="54" t="str">
        <f t="shared" ca="1" si="68"/>
        <v/>
      </c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</row>
    <row r="224" spans="1:46" x14ac:dyDescent="0.3">
      <c r="A224" s="5"/>
      <c r="B224" s="39"/>
      <c r="C224" s="195"/>
      <c r="D224" s="2"/>
      <c r="E224" s="2"/>
      <c r="F224" s="68"/>
      <c r="G224" s="4" t="str">
        <f t="shared" si="69"/>
        <v/>
      </c>
      <c r="H224" s="5"/>
      <c r="I224" s="162">
        <f t="shared" si="56"/>
        <v>211</v>
      </c>
      <c r="J224" s="5"/>
      <c r="K224" s="54" t="str">
        <f t="shared" ca="1" si="57"/>
        <v/>
      </c>
      <c r="L224" s="54" t="str">
        <f t="shared" ca="1" si="58"/>
        <v/>
      </c>
      <c r="M224" s="54" t="str">
        <f t="shared" ca="1" si="59"/>
        <v/>
      </c>
      <c r="N224" s="163" t="str">
        <f t="shared" ca="1" si="60"/>
        <v/>
      </c>
      <c r="O224" s="54" t="str">
        <f t="shared" ca="1" si="61"/>
        <v/>
      </c>
      <c r="P224" s="54" t="str">
        <f t="shared" ca="1" si="62"/>
        <v/>
      </c>
      <c r="Q224" s="54" t="str">
        <f t="shared" ca="1" si="63"/>
        <v/>
      </c>
      <c r="R224" s="163" t="str">
        <f t="shared" ca="1" si="64"/>
        <v/>
      </c>
      <c r="S224" s="54" t="str">
        <f t="shared" ca="1" si="65"/>
        <v/>
      </c>
      <c r="T224" s="54" t="str">
        <f t="shared" ca="1" si="66"/>
        <v/>
      </c>
      <c r="U224" s="54" t="str">
        <f t="shared" ca="1" si="67"/>
        <v/>
      </c>
      <c r="V224" s="54" t="str">
        <f t="shared" ca="1" si="68"/>
        <v/>
      </c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</row>
    <row r="225" spans="1:46" x14ac:dyDescent="0.3">
      <c r="A225" s="5"/>
      <c r="B225" s="39"/>
      <c r="C225" s="195"/>
      <c r="D225" s="2"/>
      <c r="E225" s="2"/>
      <c r="F225" s="68"/>
      <c r="G225" s="4" t="str">
        <f t="shared" si="69"/>
        <v/>
      </c>
      <c r="H225" s="5"/>
      <c r="I225" s="162">
        <f t="shared" si="56"/>
        <v>211</v>
      </c>
      <c r="J225" s="5"/>
      <c r="K225" s="54" t="str">
        <f t="shared" ca="1" si="57"/>
        <v/>
      </c>
      <c r="L225" s="54" t="str">
        <f t="shared" ca="1" si="58"/>
        <v/>
      </c>
      <c r="M225" s="54" t="str">
        <f t="shared" ca="1" si="59"/>
        <v/>
      </c>
      <c r="N225" s="163" t="str">
        <f t="shared" ca="1" si="60"/>
        <v/>
      </c>
      <c r="O225" s="54" t="str">
        <f t="shared" ca="1" si="61"/>
        <v/>
      </c>
      <c r="P225" s="54" t="str">
        <f t="shared" ca="1" si="62"/>
        <v/>
      </c>
      <c r="Q225" s="54" t="str">
        <f t="shared" ca="1" si="63"/>
        <v/>
      </c>
      <c r="R225" s="163" t="str">
        <f t="shared" ca="1" si="64"/>
        <v/>
      </c>
      <c r="S225" s="54" t="str">
        <f t="shared" ca="1" si="65"/>
        <v/>
      </c>
      <c r="T225" s="54" t="str">
        <f t="shared" ca="1" si="66"/>
        <v/>
      </c>
      <c r="U225" s="54" t="str">
        <f t="shared" ca="1" si="67"/>
        <v/>
      </c>
      <c r="V225" s="54" t="str">
        <f t="shared" ca="1" si="68"/>
        <v/>
      </c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</row>
    <row r="226" spans="1:46" x14ac:dyDescent="0.3">
      <c r="A226" s="5"/>
      <c r="B226" s="39"/>
      <c r="C226" s="195"/>
      <c r="D226" s="2"/>
      <c r="E226" s="2"/>
      <c r="F226" s="68"/>
      <c r="G226" s="4" t="str">
        <f t="shared" si="69"/>
        <v/>
      </c>
      <c r="H226" s="5"/>
      <c r="I226" s="162">
        <f t="shared" si="56"/>
        <v>211</v>
      </c>
      <c r="J226" s="5"/>
      <c r="K226" s="54" t="str">
        <f t="shared" ca="1" si="57"/>
        <v/>
      </c>
      <c r="L226" s="54" t="str">
        <f t="shared" ca="1" si="58"/>
        <v/>
      </c>
      <c r="M226" s="54" t="str">
        <f t="shared" ca="1" si="59"/>
        <v/>
      </c>
      <c r="N226" s="163" t="str">
        <f t="shared" ca="1" si="60"/>
        <v/>
      </c>
      <c r="O226" s="54" t="str">
        <f t="shared" ca="1" si="61"/>
        <v/>
      </c>
      <c r="P226" s="54" t="str">
        <f t="shared" ca="1" si="62"/>
        <v/>
      </c>
      <c r="Q226" s="54" t="str">
        <f t="shared" ca="1" si="63"/>
        <v/>
      </c>
      <c r="R226" s="163" t="str">
        <f t="shared" ca="1" si="64"/>
        <v/>
      </c>
      <c r="S226" s="54" t="str">
        <f t="shared" ca="1" si="65"/>
        <v/>
      </c>
      <c r="T226" s="54" t="str">
        <f t="shared" ca="1" si="66"/>
        <v/>
      </c>
      <c r="U226" s="54" t="str">
        <f t="shared" ca="1" si="67"/>
        <v/>
      </c>
      <c r="V226" s="54" t="str">
        <f t="shared" ca="1" si="68"/>
        <v/>
      </c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</row>
    <row r="227" spans="1:46" x14ac:dyDescent="0.3">
      <c r="A227" s="5"/>
      <c r="B227" s="39"/>
      <c r="C227" s="195"/>
      <c r="D227" s="2"/>
      <c r="E227" s="2"/>
      <c r="F227" s="68"/>
      <c r="G227" s="4" t="str">
        <f t="shared" si="69"/>
        <v/>
      </c>
      <c r="H227" s="5"/>
      <c r="I227" s="162">
        <f t="shared" si="56"/>
        <v>211</v>
      </c>
      <c r="J227" s="5"/>
      <c r="K227" s="54" t="str">
        <f t="shared" ca="1" si="57"/>
        <v/>
      </c>
      <c r="L227" s="54" t="str">
        <f t="shared" ca="1" si="58"/>
        <v/>
      </c>
      <c r="M227" s="54" t="str">
        <f t="shared" ca="1" si="59"/>
        <v/>
      </c>
      <c r="N227" s="163" t="str">
        <f t="shared" ca="1" si="60"/>
        <v/>
      </c>
      <c r="O227" s="54" t="str">
        <f t="shared" ca="1" si="61"/>
        <v/>
      </c>
      <c r="P227" s="54" t="str">
        <f t="shared" ca="1" si="62"/>
        <v/>
      </c>
      <c r="Q227" s="54" t="str">
        <f t="shared" ca="1" si="63"/>
        <v/>
      </c>
      <c r="R227" s="163" t="str">
        <f t="shared" ca="1" si="64"/>
        <v/>
      </c>
      <c r="S227" s="54" t="str">
        <f t="shared" ca="1" si="65"/>
        <v/>
      </c>
      <c r="T227" s="54" t="str">
        <f t="shared" ca="1" si="66"/>
        <v/>
      </c>
      <c r="U227" s="54" t="str">
        <f t="shared" ca="1" si="67"/>
        <v/>
      </c>
      <c r="V227" s="54" t="str">
        <f t="shared" ca="1" si="68"/>
        <v/>
      </c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</row>
    <row r="228" spans="1:46" x14ac:dyDescent="0.3">
      <c r="A228" s="5"/>
      <c r="B228" s="39"/>
      <c r="C228" s="195"/>
      <c r="D228" s="2"/>
      <c r="E228" s="2"/>
      <c r="F228" s="68"/>
      <c r="G228" s="4" t="str">
        <f t="shared" si="69"/>
        <v/>
      </c>
      <c r="H228" s="5"/>
      <c r="I228" s="162">
        <f t="shared" si="56"/>
        <v>211</v>
      </c>
      <c r="J228" s="5"/>
      <c r="K228" s="54" t="str">
        <f t="shared" ca="1" si="57"/>
        <v/>
      </c>
      <c r="L228" s="54" t="str">
        <f t="shared" ca="1" si="58"/>
        <v/>
      </c>
      <c r="M228" s="54" t="str">
        <f t="shared" ca="1" si="59"/>
        <v/>
      </c>
      <c r="N228" s="163" t="str">
        <f t="shared" ca="1" si="60"/>
        <v/>
      </c>
      <c r="O228" s="54" t="str">
        <f t="shared" ca="1" si="61"/>
        <v/>
      </c>
      <c r="P228" s="54" t="str">
        <f t="shared" ca="1" si="62"/>
        <v/>
      </c>
      <c r="Q228" s="54" t="str">
        <f t="shared" ca="1" si="63"/>
        <v/>
      </c>
      <c r="R228" s="163" t="str">
        <f t="shared" ca="1" si="64"/>
        <v/>
      </c>
      <c r="S228" s="54" t="str">
        <f t="shared" ca="1" si="65"/>
        <v/>
      </c>
      <c r="T228" s="54" t="str">
        <f t="shared" ca="1" si="66"/>
        <v/>
      </c>
      <c r="U228" s="54" t="str">
        <f t="shared" ca="1" si="67"/>
        <v/>
      </c>
      <c r="V228" s="54" t="str">
        <f t="shared" ca="1" si="68"/>
        <v/>
      </c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</row>
    <row r="229" spans="1:46" x14ac:dyDescent="0.3">
      <c r="A229" s="5"/>
      <c r="B229" s="39"/>
      <c r="C229" s="195"/>
      <c r="D229" s="2"/>
      <c r="E229" s="2"/>
      <c r="F229" s="68"/>
      <c r="G229" s="4" t="str">
        <f t="shared" si="69"/>
        <v/>
      </c>
      <c r="H229" s="5"/>
      <c r="I229" s="162">
        <f t="shared" si="56"/>
        <v>211</v>
      </c>
      <c r="J229" s="5"/>
      <c r="K229" s="54" t="str">
        <f t="shared" ca="1" si="57"/>
        <v/>
      </c>
      <c r="L229" s="54" t="str">
        <f t="shared" ca="1" si="58"/>
        <v/>
      </c>
      <c r="M229" s="54" t="str">
        <f t="shared" ca="1" si="59"/>
        <v/>
      </c>
      <c r="N229" s="163" t="str">
        <f t="shared" ca="1" si="60"/>
        <v/>
      </c>
      <c r="O229" s="54" t="str">
        <f t="shared" ca="1" si="61"/>
        <v/>
      </c>
      <c r="P229" s="54" t="str">
        <f t="shared" ca="1" si="62"/>
        <v/>
      </c>
      <c r="Q229" s="54" t="str">
        <f t="shared" ca="1" si="63"/>
        <v/>
      </c>
      <c r="R229" s="163" t="str">
        <f t="shared" ca="1" si="64"/>
        <v/>
      </c>
      <c r="S229" s="54" t="str">
        <f t="shared" ca="1" si="65"/>
        <v/>
      </c>
      <c r="T229" s="54" t="str">
        <f t="shared" ca="1" si="66"/>
        <v/>
      </c>
      <c r="U229" s="54" t="str">
        <f t="shared" ca="1" si="67"/>
        <v/>
      </c>
      <c r="V229" s="54" t="str">
        <f t="shared" ca="1" si="68"/>
        <v/>
      </c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</row>
    <row r="230" spans="1:46" x14ac:dyDescent="0.3">
      <c r="A230" s="5"/>
      <c r="B230" s="39"/>
      <c r="C230" s="195"/>
      <c r="D230" s="2"/>
      <c r="E230" s="2"/>
      <c r="F230" s="68"/>
      <c r="G230" s="4" t="str">
        <f t="shared" si="69"/>
        <v/>
      </c>
      <c r="H230" s="5"/>
      <c r="I230" s="162">
        <f t="shared" si="56"/>
        <v>211</v>
      </c>
      <c r="J230" s="5"/>
      <c r="K230" s="54" t="str">
        <f t="shared" ca="1" si="57"/>
        <v/>
      </c>
      <c r="L230" s="54" t="str">
        <f t="shared" ca="1" si="58"/>
        <v/>
      </c>
      <c r="M230" s="54" t="str">
        <f t="shared" ca="1" si="59"/>
        <v/>
      </c>
      <c r="N230" s="163" t="str">
        <f t="shared" ca="1" si="60"/>
        <v/>
      </c>
      <c r="O230" s="54" t="str">
        <f t="shared" ca="1" si="61"/>
        <v/>
      </c>
      <c r="P230" s="54" t="str">
        <f t="shared" ca="1" si="62"/>
        <v/>
      </c>
      <c r="Q230" s="54" t="str">
        <f t="shared" ca="1" si="63"/>
        <v/>
      </c>
      <c r="R230" s="163" t="str">
        <f t="shared" ca="1" si="64"/>
        <v/>
      </c>
      <c r="S230" s="54" t="str">
        <f t="shared" ca="1" si="65"/>
        <v/>
      </c>
      <c r="T230" s="54" t="str">
        <f t="shared" ca="1" si="66"/>
        <v/>
      </c>
      <c r="U230" s="54" t="str">
        <f t="shared" ca="1" si="67"/>
        <v/>
      </c>
      <c r="V230" s="54" t="str">
        <f t="shared" ca="1" si="68"/>
        <v/>
      </c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</row>
    <row r="231" spans="1:46" x14ac:dyDescent="0.3">
      <c r="A231" s="5"/>
      <c r="B231" s="39"/>
      <c r="C231" s="196"/>
      <c r="D231" s="34"/>
      <c r="E231" s="34"/>
      <c r="F231" s="69"/>
      <c r="G231" s="4" t="str">
        <f t="shared" si="69"/>
        <v/>
      </c>
      <c r="H231" s="5"/>
      <c r="I231" s="162">
        <f t="shared" si="56"/>
        <v>211</v>
      </c>
      <c r="J231" s="5"/>
      <c r="K231" s="54" t="str">
        <f t="shared" ca="1" si="57"/>
        <v/>
      </c>
      <c r="L231" s="54" t="str">
        <f t="shared" ca="1" si="58"/>
        <v/>
      </c>
      <c r="M231" s="54" t="str">
        <f t="shared" ca="1" si="59"/>
        <v/>
      </c>
      <c r="N231" s="163" t="str">
        <f t="shared" ca="1" si="60"/>
        <v/>
      </c>
      <c r="O231" s="54" t="str">
        <f t="shared" ca="1" si="61"/>
        <v/>
      </c>
      <c r="P231" s="54" t="str">
        <f t="shared" ca="1" si="62"/>
        <v/>
      </c>
      <c r="Q231" s="54" t="str">
        <f t="shared" ca="1" si="63"/>
        <v/>
      </c>
      <c r="R231" s="163" t="str">
        <f t="shared" ca="1" si="64"/>
        <v/>
      </c>
      <c r="S231" s="54" t="str">
        <f t="shared" ca="1" si="65"/>
        <v/>
      </c>
      <c r="T231" s="54" t="str">
        <f t="shared" ca="1" si="66"/>
        <v/>
      </c>
      <c r="U231" s="54" t="str">
        <f t="shared" ca="1" si="67"/>
        <v/>
      </c>
      <c r="V231" s="54" t="str">
        <f t="shared" ca="1" si="68"/>
        <v/>
      </c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</row>
    <row r="232" spans="1:46" x14ac:dyDescent="0.3">
      <c r="A232" s="5"/>
      <c r="B232" s="39"/>
      <c r="C232" s="196"/>
      <c r="D232" s="34"/>
      <c r="E232" s="34"/>
      <c r="F232" s="69"/>
      <c r="G232" s="4" t="str">
        <f t="shared" si="69"/>
        <v/>
      </c>
      <c r="H232" s="5"/>
      <c r="I232" s="162">
        <f t="shared" si="56"/>
        <v>211</v>
      </c>
      <c r="J232" s="5"/>
      <c r="K232" s="54" t="str">
        <f t="shared" ca="1" si="57"/>
        <v/>
      </c>
      <c r="L232" s="54" t="str">
        <f t="shared" ca="1" si="58"/>
        <v/>
      </c>
      <c r="M232" s="54" t="str">
        <f t="shared" ca="1" si="59"/>
        <v/>
      </c>
      <c r="N232" s="163" t="str">
        <f t="shared" ca="1" si="60"/>
        <v/>
      </c>
      <c r="O232" s="54" t="str">
        <f t="shared" ca="1" si="61"/>
        <v/>
      </c>
      <c r="P232" s="54" t="str">
        <f t="shared" ca="1" si="62"/>
        <v/>
      </c>
      <c r="Q232" s="54" t="str">
        <f t="shared" ca="1" si="63"/>
        <v/>
      </c>
      <c r="R232" s="163" t="str">
        <f t="shared" ca="1" si="64"/>
        <v/>
      </c>
      <c r="S232" s="54" t="str">
        <f t="shared" ca="1" si="65"/>
        <v/>
      </c>
      <c r="T232" s="54" t="str">
        <f t="shared" ca="1" si="66"/>
        <v/>
      </c>
      <c r="U232" s="54" t="str">
        <f t="shared" ca="1" si="67"/>
        <v/>
      </c>
      <c r="V232" s="54" t="str">
        <f t="shared" ca="1" si="68"/>
        <v/>
      </c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</row>
    <row r="233" spans="1:46" x14ac:dyDescent="0.3">
      <c r="A233" s="5"/>
      <c r="B233" s="39"/>
      <c r="C233" s="196"/>
      <c r="D233" s="34"/>
      <c r="E233" s="34"/>
      <c r="F233" s="69"/>
      <c r="G233" s="4" t="str">
        <f t="shared" si="69"/>
        <v/>
      </c>
      <c r="H233" s="5"/>
      <c r="I233" s="162">
        <f t="shared" si="56"/>
        <v>211</v>
      </c>
      <c r="J233" s="5"/>
      <c r="K233" s="54" t="str">
        <f t="shared" ca="1" si="57"/>
        <v/>
      </c>
      <c r="L233" s="54" t="str">
        <f t="shared" ca="1" si="58"/>
        <v/>
      </c>
      <c r="M233" s="54" t="str">
        <f t="shared" ca="1" si="59"/>
        <v/>
      </c>
      <c r="N233" s="163" t="str">
        <f t="shared" ca="1" si="60"/>
        <v/>
      </c>
      <c r="O233" s="54" t="str">
        <f t="shared" ca="1" si="61"/>
        <v/>
      </c>
      <c r="P233" s="54" t="str">
        <f t="shared" ca="1" si="62"/>
        <v/>
      </c>
      <c r="Q233" s="54" t="str">
        <f t="shared" ca="1" si="63"/>
        <v/>
      </c>
      <c r="R233" s="163" t="str">
        <f t="shared" ca="1" si="64"/>
        <v/>
      </c>
      <c r="S233" s="54" t="str">
        <f t="shared" ca="1" si="65"/>
        <v/>
      </c>
      <c r="T233" s="54" t="str">
        <f t="shared" ca="1" si="66"/>
        <v/>
      </c>
      <c r="U233" s="54" t="str">
        <f t="shared" ca="1" si="67"/>
        <v/>
      </c>
      <c r="V233" s="54" t="str">
        <f t="shared" ca="1" si="68"/>
        <v/>
      </c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</row>
    <row r="234" spans="1:46" x14ac:dyDescent="0.3">
      <c r="A234" s="5"/>
      <c r="B234" s="39"/>
      <c r="C234" s="196"/>
      <c r="D234" s="34"/>
      <c r="E234" s="34"/>
      <c r="F234" s="69"/>
      <c r="G234" s="4" t="str">
        <f t="shared" si="69"/>
        <v/>
      </c>
      <c r="H234" s="5"/>
      <c r="I234" s="162">
        <f t="shared" si="56"/>
        <v>211</v>
      </c>
      <c r="J234" s="5"/>
      <c r="K234" s="54" t="str">
        <f t="shared" ca="1" si="57"/>
        <v/>
      </c>
      <c r="L234" s="54" t="str">
        <f t="shared" ca="1" si="58"/>
        <v/>
      </c>
      <c r="M234" s="54" t="str">
        <f t="shared" ca="1" si="59"/>
        <v/>
      </c>
      <c r="N234" s="163" t="str">
        <f t="shared" ca="1" si="60"/>
        <v/>
      </c>
      <c r="O234" s="54" t="str">
        <f t="shared" ca="1" si="61"/>
        <v/>
      </c>
      <c r="P234" s="54" t="str">
        <f t="shared" ca="1" si="62"/>
        <v/>
      </c>
      <c r="Q234" s="54" t="str">
        <f t="shared" ca="1" si="63"/>
        <v/>
      </c>
      <c r="R234" s="163" t="str">
        <f t="shared" ca="1" si="64"/>
        <v/>
      </c>
      <c r="S234" s="54" t="str">
        <f t="shared" ca="1" si="65"/>
        <v/>
      </c>
      <c r="T234" s="54" t="str">
        <f t="shared" ca="1" si="66"/>
        <v/>
      </c>
      <c r="U234" s="54" t="str">
        <f t="shared" ca="1" si="67"/>
        <v/>
      </c>
      <c r="V234" s="54" t="str">
        <f t="shared" ca="1" si="68"/>
        <v/>
      </c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</row>
    <row r="235" spans="1:46" x14ac:dyDescent="0.3">
      <c r="A235" s="5"/>
      <c r="B235" s="39"/>
      <c r="C235" s="196"/>
      <c r="D235" s="34"/>
      <c r="E235" s="34"/>
      <c r="F235" s="69"/>
      <c r="G235" s="4" t="str">
        <f t="shared" si="69"/>
        <v/>
      </c>
      <c r="H235" s="5"/>
      <c r="I235" s="162">
        <f t="shared" si="56"/>
        <v>211</v>
      </c>
      <c r="J235" s="5"/>
      <c r="K235" s="54" t="str">
        <f t="shared" ca="1" si="57"/>
        <v/>
      </c>
      <c r="L235" s="54" t="str">
        <f t="shared" ca="1" si="58"/>
        <v/>
      </c>
      <c r="M235" s="54" t="str">
        <f t="shared" ca="1" si="59"/>
        <v/>
      </c>
      <c r="N235" s="163" t="str">
        <f t="shared" ca="1" si="60"/>
        <v/>
      </c>
      <c r="O235" s="54" t="str">
        <f t="shared" ca="1" si="61"/>
        <v/>
      </c>
      <c r="P235" s="54" t="str">
        <f t="shared" ca="1" si="62"/>
        <v/>
      </c>
      <c r="Q235" s="54" t="str">
        <f t="shared" ca="1" si="63"/>
        <v/>
      </c>
      <c r="R235" s="163" t="str">
        <f t="shared" ca="1" si="64"/>
        <v/>
      </c>
      <c r="S235" s="54" t="str">
        <f t="shared" ca="1" si="65"/>
        <v/>
      </c>
      <c r="T235" s="54" t="str">
        <f t="shared" ca="1" si="66"/>
        <v/>
      </c>
      <c r="U235" s="54" t="str">
        <f t="shared" ca="1" si="67"/>
        <v/>
      </c>
      <c r="V235" s="54" t="str">
        <f t="shared" ca="1" si="68"/>
        <v/>
      </c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</row>
    <row r="236" spans="1:46" x14ac:dyDescent="0.3">
      <c r="A236" s="5"/>
      <c r="B236" s="39"/>
      <c r="C236" s="196"/>
      <c r="D236" s="34"/>
      <c r="E236" s="34"/>
      <c r="F236" s="69"/>
      <c r="G236" s="4" t="str">
        <f t="shared" si="69"/>
        <v/>
      </c>
      <c r="H236" s="5"/>
      <c r="I236" s="162"/>
      <c r="J236" s="5"/>
      <c r="K236" s="54" t="str">
        <f t="shared" ca="1" si="57"/>
        <v/>
      </c>
      <c r="L236" s="54" t="str">
        <f t="shared" ca="1" si="58"/>
        <v/>
      </c>
      <c r="M236" s="54" t="str">
        <f t="shared" ca="1" si="59"/>
        <v/>
      </c>
      <c r="N236" s="163" t="str">
        <f t="shared" ca="1" si="60"/>
        <v/>
      </c>
      <c r="O236" s="54" t="str">
        <f t="shared" ca="1" si="61"/>
        <v/>
      </c>
      <c r="P236" s="54" t="str">
        <f t="shared" ca="1" si="62"/>
        <v/>
      </c>
      <c r="Q236" s="54" t="str">
        <f t="shared" ca="1" si="63"/>
        <v/>
      </c>
      <c r="R236" s="163" t="str">
        <f t="shared" ca="1" si="64"/>
        <v/>
      </c>
      <c r="S236" s="54" t="str">
        <f t="shared" ca="1" si="65"/>
        <v/>
      </c>
      <c r="T236" s="54" t="str">
        <f t="shared" ca="1" si="66"/>
        <v/>
      </c>
      <c r="U236" s="54" t="str">
        <f t="shared" ca="1" si="67"/>
        <v/>
      </c>
      <c r="V236" s="54" t="str">
        <f t="shared" ca="1" si="68"/>
        <v/>
      </c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</row>
    <row r="237" spans="1:46" x14ac:dyDescent="0.3">
      <c r="A237" s="5"/>
      <c r="B237" s="39"/>
      <c r="C237" s="196"/>
      <c r="D237" s="34"/>
      <c r="E237" s="34"/>
      <c r="F237" s="69"/>
      <c r="G237" s="4" t="str">
        <f t="shared" si="69"/>
        <v/>
      </c>
      <c r="H237" s="5"/>
      <c r="I237" s="162"/>
      <c r="J237" s="5"/>
      <c r="K237" s="54" t="str">
        <f t="shared" ca="1" si="57"/>
        <v/>
      </c>
      <c r="L237" s="54" t="str">
        <f t="shared" ca="1" si="58"/>
        <v/>
      </c>
      <c r="M237" s="54" t="str">
        <f t="shared" ca="1" si="59"/>
        <v/>
      </c>
      <c r="N237" s="163" t="str">
        <f t="shared" ca="1" si="60"/>
        <v/>
      </c>
      <c r="O237" s="54" t="str">
        <f t="shared" ca="1" si="61"/>
        <v/>
      </c>
      <c r="P237" s="54" t="str">
        <f t="shared" ca="1" si="62"/>
        <v/>
      </c>
      <c r="Q237" s="54" t="str">
        <f t="shared" ca="1" si="63"/>
        <v/>
      </c>
      <c r="R237" s="163" t="str">
        <f t="shared" ca="1" si="64"/>
        <v/>
      </c>
      <c r="S237" s="54" t="str">
        <f t="shared" ca="1" si="65"/>
        <v/>
      </c>
      <c r="T237" s="54" t="str">
        <f t="shared" ca="1" si="66"/>
        <v/>
      </c>
      <c r="U237" s="54" t="str">
        <f t="shared" ca="1" si="67"/>
        <v/>
      </c>
      <c r="V237" s="54" t="str">
        <f t="shared" ca="1" si="68"/>
        <v/>
      </c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</row>
    <row r="238" spans="1:46" x14ac:dyDescent="0.3">
      <c r="A238" s="5"/>
      <c r="B238" s="39"/>
      <c r="C238" s="196"/>
      <c r="D238" s="34"/>
      <c r="E238" s="34"/>
      <c r="F238" s="69"/>
      <c r="G238" s="4" t="str">
        <f t="shared" si="69"/>
        <v/>
      </c>
      <c r="H238" s="5"/>
      <c r="I238" s="162"/>
      <c r="J238" s="5"/>
      <c r="K238" s="54" t="str">
        <f t="shared" ca="1" si="57"/>
        <v/>
      </c>
      <c r="L238" s="54" t="str">
        <f t="shared" ca="1" si="58"/>
        <v/>
      </c>
      <c r="M238" s="54" t="str">
        <f t="shared" ca="1" si="59"/>
        <v/>
      </c>
      <c r="N238" s="163" t="str">
        <f t="shared" ca="1" si="60"/>
        <v/>
      </c>
      <c r="O238" s="54" t="str">
        <f t="shared" ca="1" si="61"/>
        <v/>
      </c>
      <c r="P238" s="54" t="str">
        <f t="shared" ca="1" si="62"/>
        <v/>
      </c>
      <c r="Q238" s="54" t="str">
        <f t="shared" ca="1" si="63"/>
        <v/>
      </c>
      <c r="R238" s="163" t="str">
        <f t="shared" ca="1" si="64"/>
        <v/>
      </c>
      <c r="S238" s="54" t="str">
        <f t="shared" ca="1" si="65"/>
        <v/>
      </c>
      <c r="T238" s="54" t="str">
        <f t="shared" ca="1" si="66"/>
        <v/>
      </c>
      <c r="U238" s="54" t="str">
        <f t="shared" ca="1" si="67"/>
        <v/>
      </c>
      <c r="V238" s="54" t="str">
        <f t="shared" ca="1" si="68"/>
        <v/>
      </c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</row>
    <row r="239" spans="1:46" x14ac:dyDescent="0.3">
      <c r="A239" s="5"/>
      <c r="B239" s="39"/>
      <c r="C239" s="196"/>
      <c r="D239" s="34"/>
      <c r="E239" s="34"/>
      <c r="F239" s="69"/>
      <c r="G239" s="4" t="str">
        <f t="shared" si="69"/>
        <v/>
      </c>
      <c r="H239" s="5"/>
      <c r="I239" s="162"/>
      <c r="J239" s="5"/>
      <c r="K239" s="54" t="str">
        <f t="shared" ca="1" si="57"/>
        <v/>
      </c>
      <c r="L239" s="54" t="str">
        <f t="shared" ca="1" si="58"/>
        <v/>
      </c>
      <c r="M239" s="54" t="str">
        <f t="shared" ca="1" si="59"/>
        <v/>
      </c>
      <c r="N239" s="163" t="str">
        <f t="shared" ca="1" si="60"/>
        <v/>
      </c>
      <c r="O239" s="54" t="str">
        <f t="shared" ca="1" si="61"/>
        <v/>
      </c>
      <c r="P239" s="54" t="str">
        <f t="shared" ca="1" si="62"/>
        <v/>
      </c>
      <c r="Q239" s="54" t="str">
        <f t="shared" ca="1" si="63"/>
        <v/>
      </c>
      <c r="R239" s="163" t="str">
        <f t="shared" ca="1" si="64"/>
        <v/>
      </c>
      <c r="S239" s="54" t="str">
        <f t="shared" ca="1" si="65"/>
        <v/>
      </c>
      <c r="T239" s="54" t="str">
        <f t="shared" ca="1" si="66"/>
        <v/>
      </c>
      <c r="U239" s="54" t="str">
        <f t="shared" ca="1" si="67"/>
        <v/>
      </c>
      <c r="V239" s="54" t="str">
        <f t="shared" ca="1" si="68"/>
        <v/>
      </c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</row>
    <row r="240" spans="1:46" x14ac:dyDescent="0.3">
      <c r="A240" s="5"/>
      <c r="B240" s="39"/>
      <c r="C240" s="196"/>
      <c r="D240" s="34"/>
      <c r="E240" s="34"/>
      <c r="F240" s="69"/>
      <c r="G240" s="4" t="str">
        <f t="shared" si="69"/>
        <v/>
      </c>
      <c r="H240" s="5"/>
      <c r="I240" s="162"/>
      <c r="J240" s="5"/>
      <c r="K240" s="54" t="str">
        <f t="shared" ca="1" si="57"/>
        <v/>
      </c>
      <c r="L240" s="54" t="str">
        <f t="shared" ca="1" si="58"/>
        <v/>
      </c>
      <c r="M240" s="54" t="str">
        <f t="shared" ca="1" si="59"/>
        <v/>
      </c>
      <c r="N240" s="163" t="str">
        <f t="shared" ca="1" si="60"/>
        <v/>
      </c>
      <c r="O240" s="54" t="str">
        <f t="shared" ca="1" si="61"/>
        <v/>
      </c>
      <c r="P240" s="54" t="str">
        <f t="shared" ca="1" si="62"/>
        <v/>
      </c>
      <c r="Q240" s="54" t="str">
        <f t="shared" ca="1" si="63"/>
        <v/>
      </c>
      <c r="R240" s="163" t="str">
        <f t="shared" ca="1" si="64"/>
        <v/>
      </c>
      <c r="S240" s="54" t="str">
        <f t="shared" ca="1" si="65"/>
        <v/>
      </c>
      <c r="T240" s="54" t="str">
        <f t="shared" ca="1" si="66"/>
        <v/>
      </c>
      <c r="U240" s="54" t="str">
        <f t="shared" ca="1" si="67"/>
        <v/>
      </c>
      <c r="V240" s="54" t="str">
        <f t="shared" ca="1" si="68"/>
        <v/>
      </c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</row>
    <row r="241" spans="1:46" ht="15" thickBot="1" x14ac:dyDescent="0.35">
      <c r="A241" s="5"/>
      <c r="B241" s="40"/>
      <c r="C241" s="197"/>
      <c r="D241" s="189"/>
      <c r="E241" s="189"/>
      <c r="F241" s="190"/>
      <c r="G241" s="191" t="str">
        <f t="shared" si="69"/>
        <v/>
      </c>
      <c r="H241" s="5"/>
      <c r="I241" s="162"/>
      <c r="J241" s="5"/>
      <c r="K241" s="54" t="str">
        <f t="shared" ca="1" si="57"/>
        <v/>
      </c>
      <c r="L241" s="54" t="str">
        <f t="shared" ca="1" si="58"/>
        <v/>
      </c>
      <c r="M241" s="54" t="str">
        <f t="shared" ca="1" si="59"/>
        <v/>
      </c>
      <c r="N241" s="163" t="str">
        <f t="shared" ca="1" si="60"/>
        <v/>
      </c>
      <c r="O241" s="54" t="str">
        <f t="shared" ca="1" si="61"/>
        <v/>
      </c>
      <c r="P241" s="54" t="str">
        <f t="shared" ca="1" si="62"/>
        <v/>
      </c>
      <c r="Q241" s="54" t="str">
        <f t="shared" ca="1" si="63"/>
        <v/>
      </c>
      <c r="R241" s="163" t="str">
        <f t="shared" ca="1" si="64"/>
        <v/>
      </c>
      <c r="S241" s="54" t="str">
        <f t="shared" ca="1" si="65"/>
        <v/>
      </c>
      <c r="T241" s="54" t="str">
        <f t="shared" ca="1" si="66"/>
        <v/>
      </c>
      <c r="U241" s="54" t="str">
        <f t="shared" ca="1" si="67"/>
        <v/>
      </c>
      <c r="V241" s="54" t="str">
        <f t="shared" ca="1" si="68"/>
        <v/>
      </c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</row>
    <row r="242" spans="1:46" ht="15" thickBot="1" x14ac:dyDescent="0.35">
      <c r="A242" s="5"/>
      <c r="B242" s="5"/>
      <c r="C242" s="5"/>
      <c r="D242" s="5"/>
      <c r="E242" s="217" t="s">
        <v>3</v>
      </c>
      <c r="F242" s="218"/>
      <c r="G242" s="188">
        <f ca="1">SUM(G217:G241)</f>
        <v>0</v>
      </c>
      <c r="H242" s="5"/>
      <c r="I242" s="162"/>
      <c r="J242" s="5"/>
      <c r="K242" s="5"/>
      <c r="L242" s="5"/>
      <c r="M242" s="5"/>
      <c r="N242" s="31"/>
      <c r="O242" s="5"/>
      <c r="P242" s="5"/>
      <c r="Q242" s="5"/>
      <c r="R242" s="31"/>
      <c r="S242" s="5"/>
      <c r="T242" s="71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</row>
    <row r="243" spans="1:46" ht="90" customHeight="1" thickBot="1" x14ac:dyDescent="0.35">
      <c r="A243" s="5"/>
      <c r="B243" s="55" t="s">
        <v>5</v>
      </c>
      <c r="C243" s="234"/>
      <c r="D243" s="235"/>
      <c r="E243" s="185"/>
      <c r="F243" s="232" t="s">
        <v>107</v>
      </c>
      <c r="G243" s="233"/>
      <c r="H243" s="5"/>
      <c r="I243" s="162"/>
      <c r="J243" s="5"/>
      <c r="K243" s="5"/>
      <c r="L243" s="5"/>
      <c r="M243" s="5"/>
      <c r="N243" s="31"/>
      <c r="O243" s="5"/>
      <c r="P243" s="5"/>
      <c r="Q243" s="5"/>
      <c r="R243" s="31"/>
      <c r="S243" s="5"/>
      <c r="T243" s="71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</row>
    <row r="244" spans="1:46" ht="73.2" customHeight="1" thickBot="1" x14ac:dyDescent="0.35">
      <c r="A244" s="5"/>
      <c r="B244" s="55" t="s">
        <v>26</v>
      </c>
      <c r="C244" s="230">
        <f>IF($F$11="","",$F$11)</f>
        <v>2845963</v>
      </c>
      <c r="D244" s="231"/>
      <c r="E244" s="184" t="str">
        <f>IF(E243="","",IF(E243=1,0.5%,1%))</f>
        <v/>
      </c>
      <c r="F244" s="183" t="s">
        <v>97</v>
      </c>
      <c r="G244" s="56" t="str">
        <f>IF(OR(C244="",E243=""),"",C244*E244)</f>
        <v/>
      </c>
      <c r="H244" s="5"/>
      <c r="I244" s="162"/>
      <c r="J244" s="5"/>
      <c r="K244" s="5"/>
      <c r="L244" s="5"/>
      <c r="M244" s="5"/>
      <c r="N244" s="31"/>
      <c r="O244" s="5"/>
      <c r="P244" s="5"/>
      <c r="Q244" s="5"/>
      <c r="R244" s="31"/>
      <c r="S244" s="5"/>
      <c r="T244" s="71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</row>
    <row r="245" spans="1:46" ht="15.6" customHeight="1" x14ac:dyDescent="0.3">
      <c r="A245" s="5"/>
      <c r="B245" s="5"/>
      <c r="C245" s="182" t="s">
        <v>98</v>
      </c>
      <c r="D245" s="186" t="str">
        <f>E244</f>
        <v/>
      </c>
      <c r="E245" s="228" t="s">
        <v>99</v>
      </c>
      <c r="F245" s="229"/>
      <c r="G245" s="226" t="str">
        <f ca="1">IF(AND(C243="",C244=""),"",IF(AND(C243&lt;E243,C244=""),"nein, keine Gleitung möglich",IF(AND(C243&gt;E243,C244=""),"bitte noch geschätze Auftragssumme eintragen",IF(AND(G242&gt;G244,C243=""),"bitte noch Zeitraum eintragen",IF(OR(C243&lt;E243,G242&lt;G244),"nein, keine Gleitung möglich","ja =&gt; Aufnahme im Fb 225")))))</f>
        <v>nein, keine Gleitung möglich</v>
      </c>
      <c r="H245" s="5"/>
      <c r="I245" s="162"/>
      <c r="J245" s="5"/>
      <c r="K245" s="5"/>
      <c r="L245" s="5"/>
      <c r="M245" s="5"/>
      <c r="N245" s="31"/>
      <c r="O245" s="5"/>
      <c r="P245" s="5"/>
      <c r="Q245" s="5"/>
      <c r="R245" s="31"/>
      <c r="S245" s="5"/>
      <c r="T245" s="71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</row>
    <row r="246" spans="1:46" ht="16.2" customHeight="1" thickBot="1" x14ac:dyDescent="0.35">
      <c r="A246" s="5"/>
      <c r="B246" s="5"/>
      <c r="C246" s="187" t="s">
        <v>12</v>
      </c>
      <c r="D246" s="181">
        <f>E243</f>
        <v>0</v>
      </c>
      <c r="E246" s="224" t="s">
        <v>100</v>
      </c>
      <c r="F246" s="225"/>
      <c r="G246" s="227"/>
      <c r="H246" s="5"/>
      <c r="I246" s="162"/>
      <c r="J246" s="5"/>
      <c r="K246" s="5"/>
      <c r="L246" s="5"/>
      <c r="M246" s="5"/>
      <c r="N246" s="31"/>
      <c r="O246" s="5"/>
      <c r="P246" s="5"/>
      <c r="Q246" s="5"/>
      <c r="R246" s="31"/>
      <c r="S246" s="5"/>
      <c r="T246" s="71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</row>
    <row r="247" spans="1:46" ht="15" thickBot="1" x14ac:dyDescent="0.35">
      <c r="A247" s="5"/>
      <c r="B247" s="5"/>
      <c r="C247" s="5"/>
      <c r="D247" s="5"/>
      <c r="E247" s="5"/>
      <c r="F247" s="5"/>
      <c r="G247" s="5"/>
      <c r="H247" s="5"/>
      <c r="I247" s="162"/>
      <c r="J247" s="5"/>
      <c r="K247" s="5"/>
      <c r="L247" s="5"/>
      <c r="M247" s="5"/>
      <c r="N247" s="31"/>
      <c r="O247" s="5"/>
      <c r="P247" s="5"/>
      <c r="Q247" s="5"/>
      <c r="R247" s="31"/>
      <c r="S247" s="5"/>
      <c r="T247" s="71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</row>
    <row r="248" spans="1:46" s="5" customFormat="1" ht="57.6" customHeight="1" thickBot="1" x14ac:dyDescent="0.35">
      <c r="B248" s="221" t="s">
        <v>106</v>
      </c>
      <c r="C248" s="222"/>
      <c r="D248" s="222"/>
      <c r="E248" s="223"/>
      <c r="F248" s="158" t="str">
        <f>IF(AND(OR(F211="",B250="",C250=""),E250=""),"X",IF(AND(E250="",B250&lt;&gt;"",C250&lt;&gt;""),F211*(C250/B250),IF(AND(E250&lt;&gt;"",B250="",C250&lt;&gt;""),E250,"X")))</f>
        <v>X</v>
      </c>
      <c r="G248" s="137" t="str">
        <f>G211</f>
        <v>EUR/</v>
      </c>
      <c r="I248" s="162"/>
      <c r="J248" s="159"/>
      <c r="N248" s="31"/>
      <c r="R248" s="31"/>
      <c r="T248" s="71"/>
    </row>
    <row r="249" spans="1:46" s="5" customFormat="1" ht="58.2" customHeight="1" thickBot="1" x14ac:dyDescent="0.35">
      <c r="B249" s="192" t="s">
        <v>104</v>
      </c>
      <c r="C249" s="192" t="s">
        <v>109</v>
      </c>
      <c r="D249" s="193" t="s">
        <v>105</v>
      </c>
      <c r="E249" s="53" t="s">
        <v>110</v>
      </c>
      <c r="I249" s="162"/>
      <c r="N249" s="31"/>
      <c r="R249" s="31"/>
      <c r="T249" s="71"/>
    </row>
    <row r="250" spans="1:46" s="5" customFormat="1" ht="15" thickBot="1" x14ac:dyDescent="0.35">
      <c r="B250" s="70"/>
      <c r="C250" s="70"/>
      <c r="D250" s="7"/>
      <c r="E250" s="105"/>
      <c r="F250" s="7"/>
      <c r="G250" s="7"/>
      <c r="I250" s="162"/>
      <c r="N250" s="31"/>
      <c r="R250" s="31"/>
      <c r="T250" s="71"/>
    </row>
    <row r="251" spans="1:46" s="5" customFormat="1" x14ac:dyDescent="0.3">
      <c r="N251" s="31"/>
      <c r="R251" s="31"/>
      <c r="T251" s="71"/>
    </row>
    <row r="252" spans="1:46" s="5" customFormat="1" ht="28.2" customHeight="1" x14ac:dyDescent="0.3">
      <c r="B252" s="220" t="s">
        <v>9</v>
      </c>
      <c r="C252" s="220"/>
      <c r="D252" s="220"/>
      <c r="E252" s="220"/>
      <c r="F252" s="220"/>
      <c r="G252" s="220"/>
      <c r="H252" s="58"/>
      <c r="I252" s="58"/>
      <c r="J252" s="58"/>
      <c r="N252" s="31"/>
      <c r="R252" s="31"/>
      <c r="T252" s="71"/>
    </row>
    <row r="253" spans="1:46" s="5" customFormat="1" x14ac:dyDescent="0.3">
      <c r="B253" s="21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253" s="219"/>
      <c r="D253" s="219"/>
      <c r="E253" s="219"/>
      <c r="F253" s="219"/>
      <c r="G253" s="219"/>
      <c r="N253" s="31"/>
      <c r="R253" s="31"/>
      <c r="T253" s="71"/>
    </row>
    <row r="254" spans="1:46" s="5" customFormat="1" x14ac:dyDescent="0.3">
      <c r="B254" s="179"/>
      <c r="C254" s="179"/>
      <c r="D254" s="179"/>
      <c r="E254" s="179"/>
      <c r="F254" s="179"/>
      <c r="G254" s="179"/>
      <c r="N254" s="31"/>
      <c r="R254" s="31"/>
      <c r="T254" s="71"/>
    </row>
    <row r="255" spans="1:46" s="5" customFormat="1" ht="15" thickBot="1" x14ac:dyDescent="0.35">
      <c r="B255" s="165"/>
      <c r="C255" s="165"/>
      <c r="D255" s="165"/>
      <c r="E255" s="165"/>
      <c r="F255" s="165"/>
      <c r="G255" s="165"/>
      <c r="N255" s="31"/>
      <c r="R255" s="31"/>
      <c r="T255" s="71"/>
    </row>
    <row r="256" spans="1:46" ht="15" thickBot="1" x14ac:dyDescent="0.35">
      <c r="A256" s="5"/>
      <c r="B256" s="95" t="s">
        <v>13</v>
      </c>
      <c r="C256" s="94"/>
      <c r="D256" s="94"/>
      <c r="E256" s="94"/>
      <c r="F256" s="94"/>
      <c r="G256" s="96">
        <v>44740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spans="1:45" ht="126.6" customHeight="1" thickBot="1" x14ac:dyDescent="0.35">
      <c r="A257" s="5"/>
      <c r="B257" s="244" t="s">
        <v>57</v>
      </c>
      <c r="C257" s="24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spans="1:45" s="5" customFormat="1" x14ac:dyDescent="0.3">
      <c r="B258" s="165"/>
      <c r="C258" s="165"/>
      <c r="D258" s="165"/>
      <c r="E258" s="165"/>
      <c r="F258" s="165"/>
      <c r="G258" s="165"/>
      <c r="N258" s="31"/>
      <c r="R258" s="31"/>
      <c r="T258" s="71"/>
    </row>
    <row r="259" spans="1:45" s="5" customFormat="1" x14ac:dyDescent="0.3">
      <c r="B259" s="165"/>
      <c r="C259" s="165"/>
      <c r="D259" s="165"/>
      <c r="E259" s="165"/>
      <c r="F259" s="165"/>
      <c r="G259" s="165"/>
      <c r="N259" s="31"/>
      <c r="R259" s="31"/>
      <c r="T259" s="71"/>
    </row>
    <row r="260" spans="1:45" s="5" customFormat="1" x14ac:dyDescent="0.3">
      <c r="B260" s="165"/>
      <c r="C260" s="165"/>
      <c r="D260" s="165"/>
      <c r="E260" s="165"/>
      <c r="F260" s="165"/>
      <c r="G260" s="165"/>
      <c r="N260" s="31"/>
      <c r="R260" s="31"/>
      <c r="T260" s="71"/>
    </row>
    <row r="261" spans="1:45" s="5" customFormat="1" x14ac:dyDescent="0.3">
      <c r="B261" s="165"/>
      <c r="C261" s="165"/>
      <c r="D261" s="165"/>
      <c r="E261" s="165"/>
      <c r="F261" s="165"/>
      <c r="G261" s="165"/>
      <c r="N261" s="31"/>
      <c r="R261" s="31"/>
      <c r="T261" s="71"/>
    </row>
    <row r="262" spans="1:45" s="5" customFormat="1" x14ac:dyDescent="0.3">
      <c r="B262" s="165"/>
      <c r="C262" s="165"/>
      <c r="D262" s="165"/>
      <c r="E262" s="165"/>
      <c r="F262" s="165"/>
      <c r="G262" s="165"/>
      <c r="N262" s="31"/>
      <c r="R262" s="31"/>
      <c r="T262" s="71"/>
    </row>
    <row r="263" spans="1:45" s="5" customFormat="1" x14ac:dyDescent="0.3">
      <c r="B263" s="165"/>
      <c r="C263" s="165"/>
      <c r="D263" s="165"/>
      <c r="E263" s="165"/>
      <c r="F263" s="165"/>
      <c r="G263" s="165"/>
      <c r="N263" s="31"/>
      <c r="R263" s="31"/>
      <c r="T263" s="71"/>
    </row>
    <row r="264" spans="1:45" s="5" customFormat="1" x14ac:dyDescent="0.3">
      <c r="B264" s="165"/>
      <c r="C264" s="165"/>
      <c r="D264" s="165"/>
      <c r="E264" s="165"/>
      <c r="F264" s="165"/>
      <c r="G264" s="165"/>
      <c r="N264" s="31"/>
      <c r="R264" s="31"/>
      <c r="T264" s="71"/>
    </row>
    <row r="265" spans="1:45" s="5" customFormat="1" x14ac:dyDescent="0.3">
      <c r="B265" s="165"/>
      <c r="C265" s="165"/>
      <c r="D265" s="165"/>
      <c r="E265" s="165"/>
      <c r="F265" s="165"/>
      <c r="G265" s="165"/>
      <c r="N265" s="31"/>
      <c r="R265" s="31"/>
      <c r="T265" s="71"/>
    </row>
    <row r="266" spans="1:45" s="5" customFormat="1" x14ac:dyDescent="0.3">
      <c r="B266" s="165"/>
      <c r="C266" s="165"/>
      <c r="D266" s="165"/>
      <c r="E266" s="165"/>
      <c r="F266" s="165"/>
      <c r="G266" s="165"/>
      <c r="N266" s="31"/>
      <c r="R266" s="31"/>
      <c r="T266" s="71"/>
    </row>
    <row r="267" spans="1:45" s="5" customFormat="1" x14ac:dyDescent="0.3">
      <c r="B267" s="165"/>
      <c r="C267" s="165"/>
      <c r="D267" s="165"/>
      <c r="E267" s="165"/>
      <c r="F267" s="165"/>
      <c r="G267" s="165"/>
      <c r="N267" s="31"/>
      <c r="R267" s="31"/>
      <c r="T267" s="71"/>
    </row>
    <row r="268" spans="1:45" s="5" customFormat="1" x14ac:dyDescent="0.3">
      <c r="B268" s="165"/>
      <c r="C268" s="165"/>
      <c r="D268" s="165"/>
      <c r="E268" s="165"/>
      <c r="F268" s="165"/>
      <c r="G268" s="165"/>
      <c r="N268" s="31"/>
      <c r="R268" s="31"/>
      <c r="T268" s="71"/>
    </row>
    <row r="269" spans="1:45" s="5" customFormat="1" x14ac:dyDescent="0.3">
      <c r="B269" s="165"/>
      <c r="C269" s="165"/>
      <c r="D269" s="165"/>
      <c r="E269" s="165"/>
      <c r="F269" s="165"/>
      <c r="G269" s="165"/>
      <c r="N269" s="31"/>
      <c r="R269" s="31"/>
      <c r="T269" s="71"/>
    </row>
    <row r="270" spans="1:45" s="5" customFormat="1" x14ac:dyDescent="0.3">
      <c r="B270" s="165"/>
      <c r="C270" s="165"/>
      <c r="D270" s="165"/>
      <c r="E270" s="165"/>
      <c r="F270" s="165"/>
      <c r="G270" s="165"/>
      <c r="N270" s="31"/>
      <c r="R270" s="31"/>
      <c r="T270" s="71"/>
    </row>
    <row r="271" spans="1:45" s="5" customFormat="1" x14ac:dyDescent="0.3">
      <c r="B271" s="165"/>
      <c r="C271" s="165"/>
      <c r="D271" s="165"/>
      <c r="E271" s="165"/>
      <c r="F271" s="165"/>
      <c r="G271" s="165"/>
      <c r="N271" s="31"/>
      <c r="R271" s="31"/>
      <c r="T271" s="71"/>
    </row>
    <row r="272" spans="1:45" s="5" customFormat="1" x14ac:dyDescent="0.3">
      <c r="B272" s="165"/>
      <c r="C272" s="165"/>
      <c r="D272" s="165"/>
      <c r="E272" s="165"/>
      <c r="F272" s="165"/>
      <c r="G272" s="165"/>
      <c r="N272" s="31"/>
      <c r="R272" s="31"/>
      <c r="T272" s="71"/>
    </row>
    <row r="273" spans="2:20" s="5" customFormat="1" x14ac:dyDescent="0.3">
      <c r="B273" s="165"/>
      <c r="C273" s="165"/>
      <c r="D273" s="165"/>
      <c r="E273" s="165"/>
      <c r="F273" s="165"/>
      <c r="G273" s="165"/>
      <c r="N273" s="31"/>
      <c r="R273" s="31"/>
      <c r="T273" s="71"/>
    </row>
    <row r="274" spans="2:20" s="5" customFormat="1" x14ac:dyDescent="0.3">
      <c r="B274" s="165"/>
      <c r="C274" s="165"/>
      <c r="D274" s="165"/>
      <c r="E274" s="165"/>
      <c r="F274" s="165"/>
      <c r="G274" s="165"/>
      <c r="N274" s="31"/>
      <c r="R274" s="31"/>
      <c r="T274" s="71"/>
    </row>
    <row r="275" spans="2:20" s="5" customFormat="1" x14ac:dyDescent="0.3">
      <c r="B275" s="165"/>
      <c r="C275" s="165"/>
      <c r="D275" s="165"/>
      <c r="E275" s="165"/>
      <c r="F275" s="165"/>
      <c r="G275" s="165"/>
      <c r="N275" s="31"/>
      <c r="R275" s="31"/>
      <c r="T275" s="71"/>
    </row>
    <row r="276" spans="2:20" s="5" customFormat="1" x14ac:dyDescent="0.3">
      <c r="B276" s="165"/>
      <c r="C276" s="165"/>
      <c r="D276" s="165"/>
      <c r="E276" s="165"/>
      <c r="F276" s="165"/>
      <c r="G276" s="165"/>
      <c r="N276" s="31"/>
      <c r="R276" s="31"/>
      <c r="T276" s="71"/>
    </row>
    <row r="277" spans="2:20" s="5" customFormat="1" x14ac:dyDescent="0.3">
      <c r="B277" s="165"/>
      <c r="C277" s="165"/>
      <c r="D277" s="165"/>
      <c r="E277" s="165"/>
      <c r="F277" s="165"/>
      <c r="G277" s="165"/>
      <c r="N277" s="31"/>
      <c r="R277" s="31"/>
      <c r="T277" s="71"/>
    </row>
    <row r="278" spans="2:20" s="5" customFormat="1" x14ac:dyDescent="0.3">
      <c r="B278" s="165"/>
      <c r="C278" s="165"/>
      <c r="D278" s="165"/>
      <c r="E278" s="165"/>
      <c r="F278" s="165"/>
      <c r="G278" s="165"/>
      <c r="N278" s="31"/>
      <c r="R278" s="31"/>
      <c r="T278" s="71"/>
    </row>
    <row r="279" spans="2:20" s="5" customFormat="1" x14ac:dyDescent="0.3">
      <c r="B279" s="165"/>
      <c r="C279" s="165"/>
      <c r="D279" s="165"/>
      <c r="E279" s="165"/>
      <c r="F279" s="165"/>
      <c r="G279" s="165"/>
      <c r="N279" s="31"/>
      <c r="R279" s="31"/>
      <c r="T279" s="71"/>
    </row>
    <row r="280" spans="2:20" s="5" customFormat="1" x14ac:dyDescent="0.3">
      <c r="B280" s="165"/>
      <c r="C280" s="165"/>
      <c r="D280" s="165"/>
      <c r="E280" s="165"/>
      <c r="F280" s="165"/>
      <c r="G280" s="165"/>
      <c r="N280" s="31"/>
      <c r="R280" s="31"/>
      <c r="T280" s="71"/>
    </row>
    <row r="281" spans="2:20" s="5" customFormat="1" x14ac:dyDescent="0.3">
      <c r="B281" s="165"/>
      <c r="C281" s="165"/>
      <c r="D281" s="165"/>
      <c r="E281" s="165"/>
      <c r="F281" s="165"/>
      <c r="G281" s="165"/>
      <c r="N281" s="31"/>
      <c r="R281" s="31"/>
      <c r="T281" s="71"/>
    </row>
    <row r="282" spans="2:20" s="5" customFormat="1" x14ac:dyDescent="0.3">
      <c r="B282" s="165"/>
      <c r="C282" s="165"/>
      <c r="D282" s="165"/>
      <c r="E282" s="165"/>
      <c r="F282" s="165"/>
      <c r="G282" s="165"/>
      <c r="N282" s="31"/>
      <c r="R282" s="31"/>
      <c r="T282" s="71"/>
    </row>
    <row r="283" spans="2:20" s="5" customFormat="1" x14ac:dyDescent="0.3">
      <c r="B283" s="165"/>
      <c r="C283" s="165"/>
      <c r="D283" s="165"/>
      <c r="E283" s="165"/>
      <c r="F283" s="165"/>
      <c r="G283" s="165"/>
      <c r="N283" s="31"/>
      <c r="R283" s="31"/>
      <c r="T283" s="71"/>
    </row>
    <row r="284" spans="2:20" s="5" customFormat="1" x14ac:dyDescent="0.3">
      <c r="B284" s="165"/>
      <c r="C284" s="165"/>
      <c r="D284" s="165"/>
      <c r="E284" s="165"/>
      <c r="F284" s="165"/>
      <c r="G284" s="165"/>
      <c r="N284" s="31"/>
      <c r="R284" s="31"/>
      <c r="T284" s="71"/>
    </row>
    <row r="285" spans="2:20" s="5" customFormat="1" x14ac:dyDescent="0.3">
      <c r="B285" s="165"/>
      <c r="C285" s="165"/>
      <c r="D285" s="165"/>
      <c r="E285" s="165"/>
      <c r="F285" s="165"/>
      <c r="G285" s="165"/>
      <c r="N285" s="31"/>
      <c r="R285" s="31"/>
      <c r="T285" s="71"/>
    </row>
    <row r="286" spans="2:20" s="5" customFormat="1" x14ac:dyDescent="0.3">
      <c r="B286" s="165"/>
      <c r="C286" s="165"/>
      <c r="D286" s="165"/>
      <c r="E286" s="165"/>
      <c r="F286" s="165"/>
      <c r="G286" s="165"/>
      <c r="N286" s="31"/>
      <c r="R286" s="31"/>
      <c r="T286" s="71"/>
    </row>
    <row r="287" spans="2:20" s="5" customFormat="1" x14ac:dyDescent="0.3">
      <c r="B287" s="165"/>
      <c r="C287" s="165"/>
      <c r="D287" s="165"/>
      <c r="E287" s="165"/>
      <c r="F287" s="165"/>
      <c r="G287" s="165"/>
      <c r="N287" s="31"/>
      <c r="R287" s="31"/>
      <c r="T287" s="71"/>
    </row>
    <row r="288" spans="2:20" s="5" customFormat="1" x14ac:dyDescent="0.3">
      <c r="B288" s="165"/>
      <c r="C288" s="165"/>
      <c r="D288" s="165"/>
      <c r="E288" s="165"/>
      <c r="F288" s="165"/>
      <c r="G288" s="165"/>
      <c r="N288" s="31"/>
      <c r="R288" s="31"/>
      <c r="T288" s="71"/>
    </row>
    <row r="289" spans="2:20" s="5" customFormat="1" x14ac:dyDescent="0.3">
      <c r="B289" s="165"/>
      <c r="C289" s="165"/>
      <c r="D289" s="165"/>
      <c r="E289" s="165"/>
      <c r="F289" s="165"/>
      <c r="G289" s="165"/>
      <c r="N289" s="31"/>
      <c r="R289" s="31"/>
      <c r="T289" s="71"/>
    </row>
    <row r="290" spans="2:20" s="5" customFormat="1" x14ac:dyDescent="0.3">
      <c r="B290" s="165"/>
      <c r="C290" s="165"/>
      <c r="D290" s="165"/>
      <c r="E290" s="165"/>
      <c r="F290" s="165"/>
      <c r="G290" s="165"/>
      <c r="N290" s="31"/>
      <c r="R290" s="31"/>
      <c r="T290" s="71"/>
    </row>
    <row r="291" spans="2:20" s="5" customFormat="1" x14ac:dyDescent="0.3">
      <c r="B291" s="165"/>
      <c r="C291" s="165"/>
      <c r="D291" s="165"/>
      <c r="E291" s="165"/>
      <c r="F291" s="165"/>
      <c r="G291" s="165"/>
      <c r="N291" s="31"/>
      <c r="R291" s="31"/>
      <c r="T291" s="71"/>
    </row>
    <row r="292" spans="2:20" s="5" customFormat="1" x14ac:dyDescent="0.3">
      <c r="B292" s="165"/>
      <c r="C292" s="165"/>
      <c r="D292" s="165"/>
      <c r="E292" s="165"/>
      <c r="F292" s="165"/>
      <c r="G292" s="165"/>
      <c r="N292" s="31"/>
      <c r="R292" s="31"/>
      <c r="T292" s="71"/>
    </row>
    <row r="293" spans="2:20" s="5" customFormat="1" x14ac:dyDescent="0.3">
      <c r="B293" s="165"/>
      <c r="C293" s="165"/>
      <c r="D293" s="165"/>
      <c r="E293" s="165"/>
      <c r="F293" s="165"/>
      <c r="G293" s="165"/>
      <c r="N293" s="31"/>
      <c r="R293" s="31"/>
      <c r="T293" s="71"/>
    </row>
    <row r="294" spans="2:20" s="5" customFormat="1" x14ac:dyDescent="0.3">
      <c r="B294" s="165"/>
      <c r="C294" s="165"/>
      <c r="D294" s="165"/>
      <c r="E294" s="165"/>
      <c r="F294" s="165"/>
      <c r="G294" s="165"/>
      <c r="N294" s="31"/>
      <c r="R294" s="31"/>
      <c r="T294" s="71"/>
    </row>
    <row r="295" spans="2:20" s="5" customFormat="1" x14ac:dyDescent="0.3">
      <c r="B295" s="165"/>
      <c r="C295" s="165"/>
      <c r="D295" s="165"/>
      <c r="E295" s="165"/>
      <c r="F295" s="165"/>
      <c r="G295" s="165"/>
      <c r="N295" s="31"/>
      <c r="R295" s="31"/>
      <c r="T295" s="71"/>
    </row>
    <row r="296" spans="2:20" s="5" customFormat="1" x14ac:dyDescent="0.3">
      <c r="B296" s="165"/>
      <c r="C296" s="165"/>
      <c r="D296" s="165"/>
      <c r="E296" s="165"/>
      <c r="F296" s="165"/>
      <c r="G296" s="165"/>
      <c r="N296" s="31"/>
      <c r="R296" s="31"/>
      <c r="T296" s="71"/>
    </row>
    <row r="297" spans="2:20" s="5" customFormat="1" x14ac:dyDescent="0.3">
      <c r="B297" s="165"/>
      <c r="C297" s="165"/>
      <c r="D297" s="165"/>
      <c r="E297" s="165"/>
      <c r="F297" s="165"/>
      <c r="G297" s="165"/>
      <c r="N297" s="31"/>
      <c r="R297" s="31"/>
      <c r="T297" s="71"/>
    </row>
    <row r="298" spans="2:20" s="5" customFormat="1" x14ac:dyDescent="0.3">
      <c r="B298" s="165"/>
      <c r="C298" s="165"/>
      <c r="D298" s="165"/>
      <c r="E298" s="165"/>
      <c r="F298" s="165"/>
      <c r="G298" s="165"/>
      <c r="N298" s="31"/>
      <c r="R298" s="31"/>
      <c r="T298" s="71"/>
    </row>
    <row r="299" spans="2:20" s="5" customFormat="1" x14ac:dyDescent="0.3">
      <c r="B299" s="165"/>
      <c r="C299" s="165"/>
      <c r="D299" s="165"/>
      <c r="E299" s="165"/>
      <c r="F299" s="165"/>
      <c r="G299" s="165"/>
      <c r="N299" s="31"/>
      <c r="R299" s="31"/>
      <c r="T299" s="71"/>
    </row>
    <row r="300" spans="2:20" s="5" customFormat="1" x14ac:dyDescent="0.3">
      <c r="B300" s="165"/>
      <c r="C300" s="165"/>
      <c r="D300" s="165"/>
      <c r="E300" s="165"/>
      <c r="F300" s="165"/>
      <c r="G300" s="165"/>
      <c r="N300" s="31"/>
      <c r="R300" s="31"/>
      <c r="T300" s="71"/>
    </row>
    <row r="301" spans="2:20" s="5" customFormat="1" x14ac:dyDescent="0.3">
      <c r="B301" s="165"/>
      <c r="C301" s="165"/>
      <c r="D301" s="165"/>
      <c r="E301" s="165"/>
      <c r="F301" s="165"/>
      <c r="G301" s="165"/>
      <c r="N301" s="31"/>
      <c r="R301" s="31"/>
      <c r="T301" s="71"/>
    </row>
    <row r="302" spans="2:20" s="5" customFormat="1" x14ac:dyDescent="0.3">
      <c r="B302" s="165"/>
      <c r="C302" s="165"/>
      <c r="D302" s="165"/>
      <c r="E302" s="165"/>
      <c r="F302" s="165"/>
      <c r="G302" s="165"/>
      <c r="N302" s="31"/>
      <c r="R302" s="31"/>
      <c r="T302" s="71"/>
    </row>
    <row r="303" spans="2:20" s="5" customFormat="1" x14ac:dyDescent="0.3">
      <c r="B303" s="165"/>
      <c r="C303" s="165"/>
      <c r="D303" s="165"/>
      <c r="E303" s="165"/>
      <c r="F303" s="165"/>
      <c r="G303" s="165"/>
      <c r="N303" s="31"/>
      <c r="R303" s="31"/>
      <c r="T303" s="71"/>
    </row>
    <row r="304" spans="2:20" s="5" customFormat="1" x14ac:dyDescent="0.3">
      <c r="B304" s="165"/>
      <c r="C304" s="165"/>
      <c r="D304" s="165"/>
      <c r="E304" s="165"/>
      <c r="F304" s="165"/>
      <c r="G304" s="165"/>
      <c r="N304" s="31"/>
      <c r="R304" s="31"/>
      <c r="T304" s="71"/>
    </row>
    <row r="305" spans="2:20" s="5" customFormat="1" x14ac:dyDescent="0.3">
      <c r="B305" s="165"/>
      <c r="C305" s="165"/>
      <c r="D305" s="165"/>
      <c r="E305" s="165"/>
      <c r="F305" s="165"/>
      <c r="G305" s="165"/>
      <c r="N305" s="31"/>
      <c r="R305" s="31"/>
      <c r="T305" s="71"/>
    </row>
    <row r="306" spans="2:20" s="5" customFormat="1" x14ac:dyDescent="0.3">
      <c r="B306" s="165"/>
      <c r="C306" s="165"/>
      <c r="D306" s="165"/>
      <c r="E306" s="165"/>
      <c r="F306" s="165"/>
      <c r="G306" s="165"/>
      <c r="N306" s="31"/>
      <c r="R306" s="31"/>
      <c r="T306" s="71"/>
    </row>
    <row r="307" spans="2:20" s="5" customFormat="1" x14ac:dyDescent="0.3">
      <c r="B307" s="165"/>
      <c r="C307" s="165"/>
      <c r="D307" s="165"/>
      <c r="E307" s="165"/>
      <c r="F307" s="165"/>
      <c r="G307" s="165"/>
      <c r="N307" s="31"/>
      <c r="R307" s="31"/>
      <c r="T307" s="71"/>
    </row>
    <row r="308" spans="2:20" s="5" customFormat="1" x14ac:dyDescent="0.3">
      <c r="B308" s="165"/>
      <c r="C308" s="165"/>
      <c r="D308" s="165"/>
      <c r="E308" s="165"/>
      <c r="F308" s="165"/>
      <c r="G308" s="165"/>
      <c r="N308" s="31"/>
      <c r="R308" s="31"/>
      <c r="T308" s="71"/>
    </row>
    <row r="309" spans="2:20" s="5" customFormat="1" x14ac:dyDescent="0.3">
      <c r="B309" s="165"/>
      <c r="C309" s="165"/>
      <c r="D309" s="165"/>
      <c r="E309" s="165"/>
      <c r="F309" s="165"/>
      <c r="G309" s="165"/>
      <c r="N309" s="31"/>
      <c r="R309" s="31"/>
      <c r="T309" s="71"/>
    </row>
    <row r="310" spans="2:20" s="5" customFormat="1" x14ac:dyDescent="0.3">
      <c r="B310" s="165"/>
      <c r="C310" s="165"/>
      <c r="D310" s="165"/>
      <c r="E310" s="165"/>
      <c r="F310" s="165"/>
      <c r="G310" s="165"/>
      <c r="N310" s="31"/>
      <c r="R310" s="31"/>
      <c r="T310" s="71"/>
    </row>
    <row r="311" spans="2:20" s="5" customFormat="1" x14ac:dyDescent="0.3">
      <c r="B311" s="165"/>
      <c r="C311" s="165"/>
      <c r="D311" s="165"/>
      <c r="E311" s="165"/>
      <c r="F311" s="165"/>
      <c r="G311" s="165"/>
      <c r="N311" s="31"/>
      <c r="R311" s="31"/>
      <c r="T311" s="71"/>
    </row>
    <row r="312" spans="2:20" s="5" customFormat="1" x14ac:dyDescent="0.3">
      <c r="B312" s="165"/>
      <c r="C312" s="165"/>
      <c r="D312" s="165"/>
      <c r="E312" s="165"/>
      <c r="F312" s="165"/>
      <c r="G312" s="165"/>
      <c r="N312" s="31"/>
      <c r="R312" s="31"/>
      <c r="T312" s="71"/>
    </row>
    <row r="313" spans="2:20" s="5" customFormat="1" x14ac:dyDescent="0.3">
      <c r="B313" s="165"/>
      <c r="C313" s="165"/>
      <c r="D313" s="165"/>
      <c r="E313" s="165"/>
      <c r="F313" s="165"/>
      <c r="G313" s="165"/>
      <c r="N313" s="31"/>
      <c r="R313" s="31"/>
      <c r="T313" s="71"/>
    </row>
    <row r="314" spans="2:20" s="5" customFormat="1" x14ac:dyDescent="0.3">
      <c r="B314" s="165"/>
      <c r="C314" s="165"/>
      <c r="D314" s="165"/>
      <c r="E314" s="165"/>
      <c r="F314" s="165"/>
      <c r="G314" s="165"/>
      <c r="N314" s="31"/>
      <c r="R314" s="31"/>
      <c r="T314" s="71"/>
    </row>
    <row r="315" spans="2:20" s="5" customFormat="1" x14ac:dyDescent="0.3">
      <c r="B315" s="165"/>
      <c r="C315" s="165"/>
      <c r="D315" s="165"/>
      <c r="E315" s="165"/>
      <c r="F315" s="165"/>
      <c r="G315" s="165"/>
      <c r="N315" s="31"/>
      <c r="R315" s="31"/>
      <c r="T315" s="71"/>
    </row>
    <row r="316" spans="2:20" s="5" customFormat="1" x14ac:dyDescent="0.3">
      <c r="B316" s="165"/>
      <c r="C316" s="165"/>
      <c r="D316" s="165"/>
      <c r="E316" s="165"/>
      <c r="F316" s="165"/>
      <c r="G316" s="165"/>
      <c r="N316" s="31"/>
      <c r="R316" s="31"/>
      <c r="T316" s="71"/>
    </row>
    <row r="317" spans="2:20" s="5" customFormat="1" x14ac:dyDescent="0.3">
      <c r="B317" s="165"/>
      <c r="C317" s="165"/>
      <c r="D317" s="165"/>
      <c r="E317" s="165"/>
      <c r="F317" s="165"/>
      <c r="G317" s="165"/>
      <c r="N317" s="31"/>
      <c r="R317" s="31"/>
      <c r="T317" s="71"/>
    </row>
    <row r="318" spans="2:20" s="5" customFormat="1" x14ac:dyDescent="0.3">
      <c r="B318" s="165"/>
      <c r="C318" s="165"/>
      <c r="D318" s="165"/>
      <c r="E318" s="165"/>
      <c r="F318" s="165"/>
      <c r="G318" s="165"/>
      <c r="N318" s="31"/>
      <c r="R318" s="31"/>
      <c r="T318" s="71"/>
    </row>
    <row r="319" spans="2:20" s="5" customFormat="1" x14ac:dyDescent="0.3">
      <c r="B319" s="165"/>
      <c r="C319" s="165"/>
      <c r="D319" s="165"/>
      <c r="E319" s="165"/>
      <c r="F319" s="165"/>
      <c r="G319" s="165"/>
      <c r="N319" s="31"/>
      <c r="R319" s="31"/>
      <c r="T319" s="71"/>
    </row>
    <row r="320" spans="2:20" s="5" customFormat="1" x14ac:dyDescent="0.3">
      <c r="B320" s="165"/>
      <c r="C320" s="165"/>
      <c r="D320" s="165"/>
      <c r="E320" s="165"/>
      <c r="F320" s="165"/>
      <c r="G320" s="165"/>
      <c r="N320" s="31"/>
      <c r="R320" s="31"/>
      <c r="T320" s="71"/>
    </row>
    <row r="321" spans="2:20" s="5" customFormat="1" x14ac:dyDescent="0.3">
      <c r="B321" s="165"/>
      <c r="C321" s="165"/>
      <c r="D321" s="165"/>
      <c r="E321" s="165"/>
      <c r="F321" s="165"/>
      <c r="G321" s="165"/>
      <c r="N321" s="31"/>
      <c r="R321" s="31"/>
      <c r="T321" s="71"/>
    </row>
    <row r="322" spans="2:20" s="5" customFormat="1" x14ac:dyDescent="0.3">
      <c r="B322" s="165"/>
      <c r="C322" s="165"/>
      <c r="D322" s="165"/>
      <c r="E322" s="165"/>
      <c r="F322" s="165"/>
      <c r="G322" s="165"/>
      <c r="N322" s="31"/>
      <c r="R322" s="31"/>
      <c r="T322" s="71"/>
    </row>
    <row r="323" spans="2:20" s="5" customFormat="1" x14ac:dyDescent="0.3">
      <c r="B323" s="165"/>
      <c r="C323" s="165"/>
      <c r="D323" s="165"/>
      <c r="E323" s="165"/>
      <c r="F323" s="165"/>
      <c r="G323" s="165"/>
      <c r="N323" s="31"/>
      <c r="R323" s="31"/>
      <c r="T323" s="71"/>
    </row>
    <row r="324" spans="2:20" s="5" customFormat="1" x14ac:dyDescent="0.3">
      <c r="B324" s="165"/>
      <c r="C324" s="165"/>
      <c r="D324" s="165"/>
      <c r="E324" s="165"/>
      <c r="F324" s="165"/>
      <c r="G324" s="165"/>
      <c r="N324" s="31"/>
      <c r="R324" s="31"/>
      <c r="T324" s="71"/>
    </row>
    <row r="325" spans="2:20" s="5" customFormat="1" x14ac:dyDescent="0.3">
      <c r="B325" s="165"/>
      <c r="C325" s="165"/>
      <c r="D325" s="165"/>
      <c r="E325" s="165"/>
      <c r="F325" s="165"/>
      <c r="G325" s="165"/>
      <c r="N325" s="31"/>
      <c r="R325" s="31"/>
      <c r="T325" s="71"/>
    </row>
    <row r="326" spans="2:20" s="5" customFormat="1" x14ac:dyDescent="0.3">
      <c r="B326" s="165"/>
      <c r="C326" s="165"/>
      <c r="D326" s="165"/>
      <c r="E326" s="165"/>
      <c r="F326" s="165"/>
      <c r="G326" s="165"/>
      <c r="N326" s="31"/>
      <c r="R326" s="31"/>
      <c r="T326" s="71"/>
    </row>
    <row r="327" spans="2:20" s="5" customFormat="1" x14ac:dyDescent="0.3">
      <c r="B327" s="165"/>
      <c r="C327" s="165"/>
      <c r="D327" s="165"/>
      <c r="E327" s="165"/>
      <c r="F327" s="165"/>
      <c r="G327" s="165"/>
      <c r="N327" s="31"/>
      <c r="R327" s="31"/>
      <c r="T327" s="71"/>
    </row>
    <row r="328" spans="2:20" s="5" customFormat="1" x14ac:dyDescent="0.3">
      <c r="B328" s="165"/>
      <c r="C328" s="165"/>
      <c r="D328" s="165"/>
      <c r="E328" s="165"/>
      <c r="F328" s="165"/>
      <c r="G328" s="165"/>
      <c r="N328" s="31"/>
      <c r="R328" s="31"/>
      <c r="T328" s="71"/>
    </row>
    <row r="329" spans="2:20" s="5" customFormat="1" x14ac:dyDescent="0.3">
      <c r="B329" s="165"/>
      <c r="C329" s="165"/>
      <c r="D329" s="165"/>
      <c r="E329" s="165"/>
      <c r="F329" s="165"/>
      <c r="G329" s="165"/>
      <c r="N329" s="31"/>
      <c r="R329" s="31"/>
      <c r="T329" s="71"/>
    </row>
    <row r="330" spans="2:20" s="5" customFormat="1" x14ac:dyDescent="0.3">
      <c r="B330" s="165"/>
      <c r="C330" s="165"/>
      <c r="D330" s="165"/>
      <c r="E330" s="165"/>
      <c r="F330" s="165"/>
      <c r="G330" s="165"/>
      <c r="N330" s="31"/>
      <c r="R330" s="31"/>
      <c r="T330" s="71"/>
    </row>
    <row r="331" spans="2:20" s="5" customFormat="1" x14ac:dyDescent="0.3">
      <c r="B331" s="165"/>
      <c r="C331" s="165"/>
      <c r="D331" s="165"/>
      <c r="E331" s="165"/>
      <c r="F331" s="165"/>
      <c r="G331" s="165"/>
      <c r="N331" s="31"/>
      <c r="R331" s="31"/>
      <c r="T331" s="71"/>
    </row>
    <row r="332" spans="2:20" s="5" customFormat="1" x14ac:dyDescent="0.3">
      <c r="B332" s="165"/>
      <c r="C332" s="165"/>
      <c r="D332" s="165"/>
      <c r="E332" s="165"/>
      <c r="F332" s="165"/>
      <c r="G332" s="165"/>
      <c r="N332" s="31"/>
      <c r="R332" s="31"/>
      <c r="T332" s="71"/>
    </row>
    <row r="333" spans="2:20" s="5" customFormat="1" x14ac:dyDescent="0.3">
      <c r="B333" s="165"/>
      <c r="C333" s="165"/>
      <c r="D333" s="165"/>
      <c r="E333" s="165"/>
      <c r="F333" s="165"/>
      <c r="G333" s="165"/>
      <c r="N333" s="31"/>
      <c r="R333" s="31"/>
      <c r="T333" s="71"/>
    </row>
    <row r="334" spans="2:20" s="5" customFormat="1" x14ac:dyDescent="0.3">
      <c r="B334" s="165"/>
      <c r="C334" s="165"/>
      <c r="D334" s="165"/>
      <c r="E334" s="165"/>
      <c r="F334" s="165"/>
      <c r="G334" s="165"/>
      <c r="N334" s="31"/>
      <c r="R334" s="31"/>
      <c r="T334" s="71"/>
    </row>
    <row r="335" spans="2:20" s="5" customFormat="1" x14ac:dyDescent="0.3">
      <c r="B335" s="165"/>
      <c r="C335" s="165"/>
      <c r="D335" s="165"/>
      <c r="E335" s="165"/>
      <c r="F335" s="165"/>
      <c r="G335" s="165"/>
      <c r="N335" s="31"/>
      <c r="R335" s="31"/>
      <c r="T335" s="71"/>
    </row>
    <row r="336" spans="2:20" s="5" customFormat="1" x14ac:dyDescent="0.3">
      <c r="B336" s="165"/>
      <c r="C336" s="165"/>
      <c r="D336" s="165"/>
      <c r="E336" s="165"/>
      <c r="F336" s="165"/>
      <c r="G336" s="165"/>
      <c r="N336" s="31"/>
      <c r="R336" s="31"/>
      <c r="T336" s="71"/>
    </row>
    <row r="337" spans="2:20" s="5" customFormat="1" x14ac:dyDescent="0.3">
      <c r="B337" s="165"/>
      <c r="C337" s="165"/>
      <c r="D337" s="165"/>
      <c r="E337" s="165"/>
      <c r="F337" s="165"/>
      <c r="G337" s="165"/>
      <c r="N337" s="31"/>
      <c r="R337" s="31"/>
      <c r="T337" s="71"/>
    </row>
    <row r="338" spans="2:20" s="5" customFormat="1" x14ac:dyDescent="0.3">
      <c r="B338" s="165"/>
      <c r="C338" s="165"/>
      <c r="D338" s="165"/>
      <c r="E338" s="165"/>
      <c r="F338" s="165"/>
      <c r="G338" s="165"/>
      <c r="N338" s="31"/>
      <c r="R338" s="31"/>
      <c r="T338" s="71"/>
    </row>
    <row r="339" spans="2:20" s="5" customFormat="1" x14ac:dyDescent="0.3">
      <c r="B339" s="165"/>
      <c r="C339" s="165"/>
      <c r="D339" s="165"/>
      <c r="E339" s="165"/>
      <c r="F339" s="165"/>
      <c r="G339" s="165"/>
      <c r="N339" s="31"/>
      <c r="R339" s="31"/>
      <c r="T339" s="71"/>
    </row>
    <row r="340" spans="2:20" s="5" customFormat="1" x14ac:dyDescent="0.3">
      <c r="B340" s="165"/>
      <c r="C340" s="165"/>
      <c r="D340" s="165"/>
      <c r="E340" s="165"/>
      <c r="F340" s="165"/>
      <c r="G340" s="165"/>
      <c r="N340" s="31"/>
      <c r="R340" s="31"/>
      <c r="T340" s="71"/>
    </row>
    <row r="341" spans="2:20" s="5" customFormat="1" x14ac:dyDescent="0.3">
      <c r="B341" s="165"/>
      <c r="C341" s="165"/>
      <c r="D341" s="165"/>
      <c r="E341" s="165"/>
      <c r="F341" s="165"/>
      <c r="G341" s="165"/>
      <c r="N341" s="31"/>
      <c r="R341" s="31"/>
      <c r="T341" s="71"/>
    </row>
    <row r="342" spans="2:20" s="5" customFormat="1" x14ac:dyDescent="0.3">
      <c r="B342" s="165"/>
      <c r="C342" s="165"/>
      <c r="D342" s="165"/>
      <c r="E342" s="165"/>
      <c r="F342" s="165"/>
      <c r="G342" s="165"/>
      <c r="N342" s="31"/>
      <c r="R342" s="31"/>
      <c r="T342" s="71"/>
    </row>
    <row r="343" spans="2:20" s="5" customFormat="1" x14ac:dyDescent="0.3">
      <c r="B343" s="165"/>
      <c r="C343" s="165"/>
      <c r="D343" s="165"/>
      <c r="E343" s="165"/>
      <c r="F343" s="165"/>
      <c r="G343" s="165"/>
      <c r="N343" s="31"/>
      <c r="R343" s="31"/>
      <c r="T343" s="71"/>
    </row>
    <row r="344" spans="2:20" s="5" customFormat="1" x14ac:dyDescent="0.3">
      <c r="B344" s="165"/>
      <c r="C344" s="165"/>
      <c r="D344" s="165"/>
      <c r="E344" s="165"/>
      <c r="F344" s="165"/>
      <c r="G344" s="165"/>
      <c r="N344" s="31"/>
      <c r="R344" s="31"/>
      <c r="T344" s="71"/>
    </row>
    <row r="345" spans="2:20" s="5" customFormat="1" x14ac:dyDescent="0.3">
      <c r="B345" s="165"/>
      <c r="C345" s="165"/>
      <c r="D345" s="165"/>
      <c r="E345" s="165"/>
      <c r="F345" s="165"/>
      <c r="G345" s="165"/>
      <c r="N345" s="31"/>
      <c r="R345" s="31"/>
      <c r="T345" s="71"/>
    </row>
    <row r="346" spans="2:20" s="5" customFormat="1" x14ac:dyDescent="0.3">
      <c r="B346" s="165"/>
      <c r="C346" s="165"/>
      <c r="D346" s="165"/>
      <c r="E346" s="165"/>
      <c r="F346" s="165"/>
      <c r="G346" s="165"/>
      <c r="N346" s="31"/>
      <c r="R346" s="31"/>
      <c r="T346" s="71"/>
    </row>
    <row r="347" spans="2:20" s="5" customFormat="1" x14ac:dyDescent="0.3">
      <c r="B347" s="165"/>
      <c r="C347" s="165"/>
      <c r="D347" s="165"/>
      <c r="E347" s="165"/>
      <c r="F347" s="165"/>
      <c r="G347" s="165"/>
      <c r="N347" s="31"/>
      <c r="R347" s="31"/>
      <c r="T347" s="71"/>
    </row>
    <row r="348" spans="2:20" s="5" customFormat="1" x14ac:dyDescent="0.3">
      <c r="B348" s="165"/>
      <c r="C348" s="165"/>
      <c r="D348" s="165"/>
      <c r="E348" s="165"/>
      <c r="F348" s="165"/>
      <c r="G348" s="165"/>
      <c r="N348" s="31"/>
      <c r="R348" s="31"/>
      <c r="T348" s="71"/>
    </row>
    <row r="349" spans="2:20" s="5" customFormat="1" x14ac:dyDescent="0.3">
      <c r="B349" s="165"/>
      <c r="C349" s="165"/>
      <c r="D349" s="165"/>
      <c r="E349" s="165"/>
      <c r="F349" s="165"/>
      <c r="G349" s="165"/>
      <c r="N349" s="31"/>
      <c r="R349" s="31"/>
      <c r="T349" s="71"/>
    </row>
    <row r="350" spans="2:20" s="5" customFormat="1" x14ac:dyDescent="0.3">
      <c r="B350" s="165"/>
      <c r="C350" s="165"/>
      <c r="D350" s="165"/>
      <c r="E350" s="165"/>
      <c r="F350" s="165"/>
      <c r="G350" s="165"/>
      <c r="N350" s="31"/>
      <c r="R350" s="31"/>
      <c r="T350" s="71"/>
    </row>
    <row r="351" spans="2:20" s="5" customFormat="1" x14ac:dyDescent="0.3">
      <c r="B351" s="165"/>
      <c r="C351" s="165"/>
      <c r="D351" s="165"/>
      <c r="E351" s="165"/>
      <c r="F351" s="165"/>
      <c r="G351" s="165"/>
      <c r="N351" s="31"/>
      <c r="R351" s="31"/>
      <c r="T351" s="71"/>
    </row>
    <row r="352" spans="2:20" s="5" customFormat="1" x14ac:dyDescent="0.3">
      <c r="B352" s="165"/>
      <c r="C352" s="165"/>
      <c r="D352" s="165"/>
      <c r="E352" s="165"/>
      <c r="F352" s="165"/>
      <c r="G352" s="165"/>
      <c r="N352" s="31"/>
      <c r="R352" s="31"/>
      <c r="T352" s="71"/>
    </row>
    <row r="353" spans="2:20" s="5" customFormat="1" x14ac:dyDescent="0.3">
      <c r="B353" s="165"/>
      <c r="C353" s="165"/>
      <c r="D353" s="165"/>
      <c r="E353" s="165"/>
      <c r="F353" s="165"/>
      <c r="G353" s="165"/>
      <c r="N353" s="31"/>
      <c r="R353" s="31"/>
      <c r="T353" s="71"/>
    </row>
    <row r="354" spans="2:20" s="5" customFormat="1" x14ac:dyDescent="0.3">
      <c r="B354" s="165"/>
      <c r="C354" s="165"/>
      <c r="D354" s="165"/>
      <c r="E354" s="165"/>
      <c r="F354" s="165"/>
      <c r="G354" s="165"/>
      <c r="N354" s="31"/>
      <c r="R354" s="31"/>
      <c r="T354" s="71"/>
    </row>
    <row r="355" spans="2:20" s="5" customFormat="1" x14ac:dyDescent="0.3">
      <c r="B355" s="165"/>
      <c r="C355" s="165"/>
      <c r="D355" s="165"/>
      <c r="E355" s="165"/>
      <c r="F355" s="165"/>
      <c r="G355" s="165"/>
      <c r="N355" s="31"/>
      <c r="R355" s="31"/>
      <c r="T355" s="71"/>
    </row>
    <row r="356" spans="2:20" s="5" customFormat="1" x14ac:dyDescent="0.3">
      <c r="B356" s="165"/>
      <c r="C356" s="165"/>
      <c r="D356" s="165"/>
      <c r="E356" s="165"/>
      <c r="F356" s="165"/>
      <c r="G356" s="165"/>
      <c r="N356" s="31"/>
      <c r="R356" s="31"/>
      <c r="T356" s="71"/>
    </row>
    <row r="357" spans="2:20" s="5" customFormat="1" x14ac:dyDescent="0.3">
      <c r="B357" s="165"/>
      <c r="C357" s="165"/>
      <c r="D357" s="165"/>
      <c r="E357" s="165"/>
      <c r="F357" s="165"/>
      <c r="G357" s="165"/>
      <c r="N357" s="31"/>
      <c r="R357" s="31"/>
      <c r="T357" s="71"/>
    </row>
    <row r="358" spans="2:20" s="5" customFormat="1" x14ac:dyDescent="0.3">
      <c r="B358" s="165"/>
      <c r="C358" s="165"/>
      <c r="D358" s="165"/>
      <c r="E358" s="165"/>
      <c r="F358" s="165"/>
      <c r="G358" s="165"/>
      <c r="N358" s="31"/>
      <c r="R358" s="31"/>
      <c r="T358" s="71"/>
    </row>
    <row r="359" spans="2:20" s="5" customFormat="1" x14ac:dyDescent="0.3">
      <c r="B359" s="165"/>
      <c r="C359" s="165"/>
      <c r="D359" s="165"/>
      <c r="E359" s="165"/>
      <c r="F359" s="165"/>
      <c r="G359" s="165"/>
      <c r="N359" s="31"/>
      <c r="R359" s="31"/>
      <c r="T359" s="71"/>
    </row>
    <row r="360" spans="2:20" s="5" customFormat="1" x14ac:dyDescent="0.3">
      <c r="B360" s="165"/>
      <c r="C360" s="165"/>
      <c r="D360" s="165"/>
      <c r="E360" s="165"/>
      <c r="F360" s="165"/>
      <c r="G360" s="165"/>
      <c r="N360" s="31"/>
      <c r="R360" s="31"/>
      <c r="T360" s="71"/>
    </row>
    <row r="361" spans="2:20" s="5" customFormat="1" x14ac:dyDescent="0.3">
      <c r="B361" s="165"/>
      <c r="C361" s="165"/>
      <c r="D361" s="165"/>
      <c r="E361" s="165"/>
      <c r="F361" s="165"/>
      <c r="G361" s="165"/>
      <c r="N361" s="31"/>
      <c r="R361" s="31"/>
      <c r="T361" s="71"/>
    </row>
    <row r="362" spans="2:20" s="5" customFormat="1" x14ac:dyDescent="0.3">
      <c r="B362" s="165"/>
      <c r="C362" s="165"/>
      <c r="D362" s="165"/>
      <c r="E362" s="165"/>
      <c r="F362" s="165"/>
      <c r="G362" s="165"/>
      <c r="N362" s="31"/>
      <c r="R362" s="31"/>
      <c r="T362" s="71"/>
    </row>
    <row r="363" spans="2:20" s="5" customFormat="1" x14ac:dyDescent="0.3">
      <c r="B363" s="165"/>
      <c r="C363" s="165"/>
      <c r="D363" s="165"/>
      <c r="E363" s="165"/>
      <c r="F363" s="165"/>
      <c r="G363" s="165"/>
      <c r="N363" s="31"/>
      <c r="R363" s="31"/>
      <c r="T363" s="71"/>
    </row>
    <row r="364" spans="2:20" s="5" customFormat="1" x14ac:dyDescent="0.3">
      <c r="B364" s="165"/>
      <c r="C364" s="165"/>
      <c r="D364" s="165"/>
      <c r="E364" s="165"/>
      <c r="F364" s="165"/>
      <c r="G364" s="165"/>
      <c r="N364" s="31"/>
      <c r="R364" s="31"/>
      <c r="T364" s="71"/>
    </row>
    <row r="365" spans="2:20" s="5" customFormat="1" x14ac:dyDescent="0.3">
      <c r="B365" s="165"/>
      <c r="C365" s="165"/>
      <c r="D365" s="165"/>
      <c r="E365" s="165"/>
      <c r="F365" s="165"/>
      <c r="G365" s="165"/>
      <c r="N365" s="31"/>
      <c r="R365" s="31"/>
      <c r="T365" s="71"/>
    </row>
    <row r="366" spans="2:20" s="5" customFormat="1" x14ac:dyDescent="0.3">
      <c r="B366" s="165"/>
      <c r="C366" s="165"/>
      <c r="D366" s="165"/>
      <c r="E366" s="165"/>
      <c r="F366" s="165"/>
      <c r="G366" s="165"/>
      <c r="N366" s="31"/>
      <c r="R366" s="31"/>
      <c r="T366" s="71"/>
    </row>
    <row r="367" spans="2:20" s="5" customFormat="1" x14ac:dyDescent="0.3">
      <c r="B367" s="165"/>
      <c r="C367" s="165"/>
      <c r="D367" s="165"/>
      <c r="E367" s="165"/>
      <c r="F367" s="165"/>
      <c r="G367" s="165"/>
      <c r="N367" s="31"/>
      <c r="R367" s="31"/>
      <c r="T367" s="71"/>
    </row>
    <row r="368" spans="2:20" s="5" customFormat="1" x14ac:dyDescent="0.3">
      <c r="B368" s="165"/>
      <c r="C368" s="165"/>
      <c r="D368" s="165"/>
      <c r="E368" s="165"/>
      <c r="F368" s="165"/>
      <c r="G368" s="165"/>
      <c r="N368" s="31"/>
      <c r="R368" s="31"/>
      <c r="T368" s="71"/>
    </row>
    <row r="369" spans="2:20" s="5" customFormat="1" x14ac:dyDescent="0.3">
      <c r="B369" s="165"/>
      <c r="C369" s="165"/>
      <c r="D369" s="165"/>
      <c r="E369" s="165"/>
      <c r="F369" s="165"/>
      <c r="G369" s="165"/>
      <c r="N369" s="31"/>
      <c r="R369" s="31"/>
      <c r="T369" s="71"/>
    </row>
    <row r="370" spans="2:20" s="5" customFormat="1" x14ac:dyDescent="0.3">
      <c r="B370" s="165"/>
      <c r="C370" s="165"/>
      <c r="D370" s="165"/>
      <c r="E370" s="165"/>
      <c r="F370" s="165"/>
      <c r="G370" s="165"/>
      <c r="N370" s="31"/>
      <c r="R370" s="31"/>
      <c r="T370" s="71"/>
    </row>
    <row r="371" spans="2:20" s="5" customFormat="1" x14ac:dyDescent="0.3">
      <c r="B371" s="165"/>
      <c r="C371" s="165"/>
      <c r="D371" s="165"/>
      <c r="E371" s="165"/>
      <c r="F371" s="165"/>
      <c r="G371" s="165"/>
      <c r="N371" s="31"/>
      <c r="R371" s="31"/>
      <c r="T371" s="71"/>
    </row>
    <row r="372" spans="2:20" s="5" customFormat="1" x14ac:dyDescent="0.3">
      <c r="B372" s="165"/>
      <c r="C372" s="165"/>
      <c r="D372" s="165"/>
      <c r="E372" s="165"/>
      <c r="F372" s="165"/>
      <c r="G372" s="165"/>
      <c r="N372" s="31"/>
      <c r="R372" s="31"/>
      <c r="T372" s="71"/>
    </row>
  </sheetData>
  <sheetProtection algorithmName="SHA-512" hashValue="XCYr0HwD4+vQvmNQig9vf5VkY+g+CxGA7QKiF9E8W5NqG5l4YXU8ZUsRdyw4+kCVj+uWT0VM+n1fIbo8C6ORcA==" saltValue="EFWmW2HQwMnHDnLvh9OtQw==" spinCount="100000" sheet="1" objects="1" scenarios="1"/>
  <mergeCells count="99">
    <mergeCell ref="C68:D68"/>
    <mergeCell ref="C69:D69"/>
    <mergeCell ref="E98:F98"/>
    <mergeCell ref="C117:D117"/>
    <mergeCell ref="B109:G109"/>
    <mergeCell ref="C100:D100"/>
    <mergeCell ref="G101:G102"/>
    <mergeCell ref="E102:F102"/>
    <mergeCell ref="E101:F101"/>
    <mergeCell ref="B108:G108"/>
    <mergeCell ref="B104:E104"/>
    <mergeCell ref="F99:G99"/>
    <mergeCell ref="C112:D112"/>
    <mergeCell ref="E54:F54"/>
    <mergeCell ref="G53:G54"/>
    <mergeCell ref="B56:E56"/>
    <mergeCell ref="B11:E11"/>
    <mergeCell ref="F11:G11"/>
    <mergeCell ref="F16:G16"/>
    <mergeCell ref="C16:D16"/>
    <mergeCell ref="B13:E13"/>
    <mergeCell ref="F13:G13"/>
    <mergeCell ref="F51:G51"/>
    <mergeCell ref="E53:F53"/>
    <mergeCell ref="E50:F50"/>
    <mergeCell ref="B257:C257"/>
    <mergeCell ref="B19:E19"/>
    <mergeCell ref="B60:G60"/>
    <mergeCell ref="B61:G61"/>
    <mergeCell ref="C20:D20"/>
    <mergeCell ref="C21:D21"/>
    <mergeCell ref="C22:D22"/>
    <mergeCell ref="C23:D23"/>
    <mergeCell ref="C51:D51"/>
    <mergeCell ref="C52:D52"/>
    <mergeCell ref="C64:D64"/>
    <mergeCell ref="F64:G64"/>
    <mergeCell ref="B67:E67"/>
    <mergeCell ref="C70:D70"/>
    <mergeCell ref="C71:D71"/>
    <mergeCell ref="C99:D99"/>
    <mergeCell ref="B1:C1"/>
    <mergeCell ref="E6:G6"/>
    <mergeCell ref="E7:G7"/>
    <mergeCell ref="E9:G9"/>
    <mergeCell ref="E8:G8"/>
    <mergeCell ref="B6:D6"/>
    <mergeCell ref="B7:D7"/>
    <mergeCell ref="B8:D8"/>
    <mergeCell ref="B9:D9"/>
    <mergeCell ref="F112:G112"/>
    <mergeCell ref="B115:E115"/>
    <mergeCell ref="C116:D116"/>
    <mergeCell ref="C118:D118"/>
    <mergeCell ref="C119:D119"/>
    <mergeCell ref="C147:D147"/>
    <mergeCell ref="E146:F146"/>
    <mergeCell ref="F147:G147"/>
    <mergeCell ref="B156:G156"/>
    <mergeCell ref="B157:G157"/>
    <mergeCell ref="C160:D160"/>
    <mergeCell ref="F160:G160"/>
    <mergeCell ref="C148:D148"/>
    <mergeCell ref="G149:G150"/>
    <mergeCell ref="E150:F150"/>
    <mergeCell ref="E149:F149"/>
    <mergeCell ref="B152:E152"/>
    <mergeCell ref="B205:G205"/>
    <mergeCell ref="G197:G198"/>
    <mergeCell ref="E198:F198"/>
    <mergeCell ref="B200:E200"/>
    <mergeCell ref="B204:G204"/>
    <mergeCell ref="E197:F197"/>
    <mergeCell ref="C195:D195"/>
    <mergeCell ref="C196:D196"/>
    <mergeCell ref="B163:E163"/>
    <mergeCell ref="C164:D164"/>
    <mergeCell ref="C165:D165"/>
    <mergeCell ref="C166:D166"/>
    <mergeCell ref="C167:D167"/>
    <mergeCell ref="E194:F194"/>
    <mergeCell ref="F195:G195"/>
    <mergeCell ref="E242:F242"/>
    <mergeCell ref="C215:D215"/>
    <mergeCell ref="C214:D214"/>
    <mergeCell ref="B253:G253"/>
    <mergeCell ref="B252:G252"/>
    <mergeCell ref="B248:E248"/>
    <mergeCell ref="E246:F246"/>
    <mergeCell ref="G245:G246"/>
    <mergeCell ref="E245:F245"/>
    <mergeCell ref="C244:D244"/>
    <mergeCell ref="F243:G243"/>
    <mergeCell ref="C243:D243"/>
    <mergeCell ref="C213:D213"/>
    <mergeCell ref="C212:D212"/>
    <mergeCell ref="B211:E211"/>
    <mergeCell ref="F208:G208"/>
    <mergeCell ref="C208:D208"/>
  </mergeCells>
  <conditionalFormatting sqref="G53">
    <cfRule type="beginsWith" dxfId="100" priority="158" operator="beginsWith" text="ja">
      <formula>LEFT(G53,LEN("ja"))="ja"</formula>
    </cfRule>
    <cfRule type="beginsWith" dxfId="99" priority="159" operator="beginsWith" text="nein">
      <formula>LEFT(G53,LEN("nein"))="nein"</formula>
    </cfRule>
  </conditionalFormatting>
  <conditionalFormatting sqref="G53:G54">
    <cfRule type="containsText" dxfId="98" priority="145" operator="containsText" text="bitte">
      <formula>NOT(ISERROR(SEARCH("bitte",G53)))</formula>
    </cfRule>
  </conditionalFormatting>
  <conditionalFormatting sqref="G101">
    <cfRule type="beginsWith" dxfId="97" priority="11" operator="beginsWith" text="ja">
      <formula>LEFT(G101,LEN("ja"))="ja"</formula>
    </cfRule>
    <cfRule type="beginsWith" dxfId="96" priority="12" operator="beginsWith" text="nein">
      <formula>LEFT(G101,LEN("nein"))="nein"</formula>
    </cfRule>
  </conditionalFormatting>
  <conditionalFormatting sqref="G101:G102">
    <cfRule type="containsText" dxfId="95" priority="10" operator="containsText" text="bitte">
      <formula>NOT(ISERROR(SEARCH("bitte",G101)))</formula>
    </cfRule>
  </conditionalFormatting>
  <conditionalFormatting sqref="G149">
    <cfRule type="beginsWith" dxfId="94" priority="8" operator="beginsWith" text="ja">
      <formula>LEFT(G149,LEN("ja"))="ja"</formula>
    </cfRule>
    <cfRule type="beginsWith" dxfId="93" priority="9" operator="beginsWith" text="nein">
      <formula>LEFT(G149,LEN("nein"))="nein"</formula>
    </cfRule>
  </conditionalFormatting>
  <conditionalFormatting sqref="G149:G150">
    <cfRule type="containsText" dxfId="92" priority="7" operator="containsText" text="bitte">
      <formula>NOT(ISERROR(SEARCH("bitte",G149)))</formula>
    </cfRule>
  </conditionalFormatting>
  <conditionalFormatting sqref="G197">
    <cfRule type="beginsWith" dxfId="91" priority="5" operator="beginsWith" text="ja">
      <formula>LEFT(G197,LEN("ja"))="ja"</formula>
    </cfRule>
    <cfRule type="beginsWith" dxfId="90" priority="6" operator="beginsWith" text="nein">
      <formula>LEFT(G197,LEN("nein"))="nein"</formula>
    </cfRule>
  </conditionalFormatting>
  <conditionalFormatting sqref="G197:G198">
    <cfRule type="containsText" dxfId="89" priority="4" operator="containsText" text="bitte">
      <formula>NOT(ISERROR(SEARCH("bitte",G197)))</formula>
    </cfRule>
  </conditionalFormatting>
  <conditionalFormatting sqref="G245">
    <cfRule type="beginsWith" dxfId="88" priority="2" operator="beginsWith" text="ja">
      <formula>LEFT(G245,LEN("ja"))="ja"</formula>
    </cfRule>
    <cfRule type="beginsWith" dxfId="87" priority="3" operator="beginsWith" text="nein">
      <formula>LEFT(G245,LEN("nein"))="nein"</formula>
    </cfRule>
  </conditionalFormatting>
  <conditionalFormatting sqref="G245:G246">
    <cfRule type="containsText" dxfId="86" priority="1" operator="containsText" text="bitte">
      <formula>NOT(ISERROR(SEARCH("bitte",G245)))</formula>
    </cfRule>
  </conditionalFormatting>
  <dataValidations xWindow="645" yWindow="786" count="1">
    <dataValidation type="list" allowBlank="1" showInputMessage="1" showErrorMessage="1" errorTitle="Siehe Dropdownmenu" error="Bitte den Wert aus dem Dropdownmenu der Zelle wählen" sqref="E51 E99 E147 E195 E243" xr:uid="{00000000-0002-0000-0000-000000000000}">
      <formula1>"1,6,10"</formula1>
    </dataValidation>
  </dataValidations>
  <hyperlinks>
    <hyperlink ref="B61" location="sprg238922" display="sprg238922" xr:uid="{00000000-0004-0000-0000-000000000000}"/>
    <hyperlink ref="B109" location="sprg238922" display="sprg238922" xr:uid="{00000000-0004-0000-0000-000001000000}"/>
    <hyperlink ref="B157" location="sprg238922" display="sprg238922" xr:uid="{00000000-0004-0000-0000-000002000000}"/>
    <hyperlink ref="B205" location="sprg238922" display="sprg238922" xr:uid="{00000000-0004-0000-0000-000003000000}"/>
    <hyperlink ref="B253" location="sprg238922" display="sprg238922" xr:uid="{00000000-0004-0000-0000-000004000000}"/>
  </hyperlinks>
  <pageMargins left="0.7" right="0.7" top="0.75" bottom="0.75" header="0.3" footer="0.3"/>
  <pageSetup paperSize="256" scale="20" orientation="portrait" horizontalDpi="300" verticalDpi="0" r:id="rId1"/>
  <rowBreaks count="5" manualBreakCount="5">
    <brk id="14" max="7" man="1"/>
    <brk id="62" max="7" man="1"/>
    <brk id="110" max="7" man="1"/>
    <brk id="158" max="7" man="1"/>
    <brk id="206" max="7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M96"/>
  <sheetViews>
    <sheetView zoomScale="98" zoomScaleNormal="98" workbookViewId="0">
      <selection activeCell="F17" sqref="F17"/>
    </sheetView>
  </sheetViews>
  <sheetFormatPr baseColWidth="10" defaultColWidth="8.88671875" defaultRowHeight="14.4" x14ac:dyDescent="0.3"/>
  <cols>
    <col min="1" max="1" width="3.6640625" style="8" customWidth="1"/>
    <col min="2" max="2" width="4.6640625" style="8" customWidth="1"/>
    <col min="3" max="3" width="16.6640625" style="8" customWidth="1"/>
    <col min="4" max="4" width="14.33203125" style="8" customWidth="1"/>
    <col min="5" max="5" width="18.88671875" style="8" customWidth="1"/>
    <col min="6" max="6" width="15.88671875" style="8" customWidth="1"/>
    <col min="7" max="7" width="12.6640625" style="8" customWidth="1"/>
    <col min="8" max="8" width="7.6640625" style="8" customWidth="1"/>
    <col min="9" max="9" width="12.6640625" style="8" customWidth="1"/>
    <col min="10" max="10" width="7.6640625" style="8" customWidth="1"/>
    <col min="11" max="11" width="12.6640625" style="8" customWidth="1"/>
    <col min="12" max="12" width="7.6640625" style="8" customWidth="1"/>
    <col min="13" max="13" width="11.44140625" style="8" customWidth="1"/>
    <col min="14" max="14" width="12.6640625" style="8" customWidth="1"/>
    <col min="15" max="15" width="3.6640625" style="8" customWidth="1"/>
    <col min="16" max="16" width="12.6640625" style="8" customWidth="1"/>
    <col min="17" max="17" width="4.5546875" style="8" bestFit="1" customWidth="1"/>
    <col min="18" max="18" width="13.6640625" style="8" customWidth="1"/>
    <col min="19" max="19" width="14.33203125" style="8" customWidth="1"/>
    <col min="20" max="20" width="15.33203125" style="8" customWidth="1"/>
    <col min="21" max="21" width="18.88671875" style="8" customWidth="1"/>
    <col min="22" max="22" width="15.44140625" style="8" customWidth="1"/>
    <col min="23" max="23" width="3.6640625" style="8" customWidth="1"/>
    <col min="24" max="24" width="17.88671875" style="8" customWidth="1"/>
    <col min="25" max="25" width="15.44140625" style="8" customWidth="1"/>
    <col min="26" max="26" width="17.109375" style="8" hidden="1" customWidth="1"/>
    <col min="27" max="27" width="18.6640625" style="8" customWidth="1"/>
    <col min="28" max="16384" width="8.88671875" style="8"/>
  </cols>
  <sheetData>
    <row r="1" spans="1:39" ht="28.95" customHeight="1" x14ac:dyDescent="0.4">
      <c r="A1" s="5"/>
      <c r="B1" s="5"/>
      <c r="C1" s="5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9.8" x14ac:dyDescent="0.4">
      <c r="A2" s="5"/>
      <c r="B2" s="9" t="s">
        <v>14</v>
      </c>
      <c r="C2" s="9"/>
      <c r="E2" s="7"/>
      <c r="F2" s="5"/>
      <c r="G2" s="5"/>
      <c r="H2" s="5"/>
      <c r="I2" s="5"/>
      <c r="J2" s="5"/>
      <c r="K2" s="5"/>
      <c r="L2" s="5"/>
      <c r="M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9.8" x14ac:dyDescent="0.4">
      <c r="A3" s="5"/>
      <c r="B3" s="9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x14ac:dyDescent="0.3">
      <c r="A4" s="5"/>
      <c r="B4" s="5" t="s">
        <v>34</v>
      </c>
      <c r="C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9" x14ac:dyDescent="0.3">
      <c r="A6" s="5"/>
      <c r="B6" s="10"/>
      <c r="C6" s="10"/>
      <c r="D6" s="5" t="s">
        <v>8</v>
      </c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9" x14ac:dyDescent="0.3">
      <c r="A7" s="5"/>
      <c r="B7" s="93"/>
      <c r="C7" s="93"/>
      <c r="D7" s="5" t="s">
        <v>25</v>
      </c>
      <c r="E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9" ht="20.399999999999999" thickBot="1" x14ac:dyDescent="0.45">
      <c r="A8" s="5"/>
      <c r="B8" s="5"/>
      <c r="C8" s="5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71.400000000000006" thickBot="1" x14ac:dyDescent="0.35">
      <c r="A9" s="5"/>
      <c r="B9" s="121" t="s">
        <v>68</v>
      </c>
      <c r="C9" s="46" t="s">
        <v>17</v>
      </c>
      <c r="D9" s="47" t="s">
        <v>28</v>
      </c>
      <c r="E9" s="46" t="s">
        <v>10</v>
      </c>
      <c r="F9" s="46" t="s">
        <v>15</v>
      </c>
      <c r="G9" s="250" t="s">
        <v>29</v>
      </c>
      <c r="H9" s="251"/>
      <c r="I9" s="248" t="s">
        <v>59</v>
      </c>
      <c r="J9" s="249"/>
      <c r="K9" s="248" t="s">
        <v>35</v>
      </c>
      <c r="L9" s="249"/>
      <c r="M9" s="47" t="s">
        <v>44</v>
      </c>
      <c r="N9" s="248" t="s">
        <v>63</v>
      </c>
      <c r="O9" s="249"/>
      <c r="P9" s="248" t="s">
        <v>19</v>
      </c>
      <c r="Q9" s="249"/>
      <c r="R9" s="47" t="s">
        <v>49</v>
      </c>
      <c r="S9" s="47" t="s">
        <v>18</v>
      </c>
      <c r="T9" s="47" t="s">
        <v>40</v>
      </c>
      <c r="U9" s="47" t="s">
        <v>41</v>
      </c>
      <c r="V9" s="47" t="s">
        <v>20</v>
      </c>
      <c r="W9" s="7"/>
      <c r="X9" s="7"/>
      <c r="Y9" s="7"/>
      <c r="Z9" s="7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9" ht="15" customHeight="1" x14ac:dyDescent="0.3">
      <c r="A10" s="5"/>
      <c r="B10" s="122">
        <v>1</v>
      </c>
      <c r="C10" s="138" t="str">
        <f t="array" aca="1" ref="C10" ca="1">IF(ROW(C10)&gt;COUNTA(PrüfungAufnahme225!K:K),"",INDEX(PrüfungAufnahme225!K:K,SMALL(IF(PrüfungAufnahme225!K$1:K$1000&lt;&gt;"",ROW($1:$975)),ROW(A1))))</f>
        <v>OZ a</v>
      </c>
      <c r="D10" s="168" t="s">
        <v>71</v>
      </c>
      <c r="E10" s="138" t="str">
        <f t="array" aca="1" ref="E10" ca="1">IF(ROW(C10)&gt;COUNTA(PrüfungAufnahme225!L:L),"",INDEX(PrüfungAufnahme225!L:L,SMALL(IF(PrüfungAufnahme225!L$1:L$1000&lt;&gt;"",ROW($1:$975)),ROW(A1))))</f>
        <v>Betonstahl</v>
      </c>
      <c r="F10" s="138" t="str">
        <f t="array" aca="1" ref="F10" ca="1">IF(ROW(C10)&gt;COUNTA(PrüfungAufnahme225!M:M),"",INDEX(PrüfungAufnahme225!M:M,SMALL(IF(PrüfungAufnahme225!M$1:M$1000&lt;&gt;"",ROW($1:$975)),ROW(A1))))</f>
        <v>24 1062 100</v>
      </c>
      <c r="G10" s="139">
        <f t="array" aca="1" ref="G10" ca="1">IF(ROW(C10)&gt;COUNTA(PrüfungAufnahme225!N:N),"",INDEX(PrüfungAufnahme225!N:N,SMALL(IF(PrüfungAufnahme225!N$1:N$1000&lt;&gt;"",ROW($1:$975)),ROW(A1))))</f>
        <v>1000</v>
      </c>
      <c r="H10" s="140" t="str">
        <f t="array" aca="1" ref="H10" ca="1">IF(ROW(C10)&gt;COUNTA(PrüfungAufnahme225!O:O),"",INDEX(PrüfungAufnahme225!O:O,SMALL(IF(PrüfungAufnahme225!O$1:O$1000&lt;&gt;"",ROW($1:$975)),ROW(A1))))</f>
        <v>EUR/t</v>
      </c>
      <c r="I10" s="141">
        <f t="array" aca="1" ref="I10" ca="1">IF(ROW(C10)&gt;COUNTA(PrüfungAufnahme225!P:P),"",INDEX(PrüfungAufnahme225!P:P,SMALL(IF(PrüfungAufnahme225!P$1:P$1000&lt;&gt;"",ROW($1:$975)),ROW(A1))))</f>
        <v>1</v>
      </c>
      <c r="J10" s="142" t="str">
        <f t="array" aca="1" ref="J10" ca="1">IF(ROW(C10)&gt;COUNTA(PrüfungAufnahme225!Q:Q),"",INDEX(PrüfungAufnahme225!Q:Q,SMALL(IF(PrüfungAufnahme225!Q$1:Q$1000&lt;&gt;"",ROW($1:$975)),ROW(A1))))</f>
        <v>t/t</v>
      </c>
      <c r="K10" s="143">
        <f t="array" aca="1" ref="K10" ca="1">IF(ROW(C10)&gt;COUNTA(PrüfungAufnahme225!R:R),"",INDEX(PrüfungAufnahme225!R:R,SMALL(IF(PrüfungAufnahme225!R$1:R$1000&lt;&gt;"",ROW($1:$975)),ROW(A1))))</f>
        <v>1105.9751972942502</v>
      </c>
      <c r="L10" s="144" t="str">
        <f t="array" aca="1" ref="L10" ca="1">IF(ROW(C10)&gt;COUNTA(PrüfungAufnahme225!S:S),"",INDEX(PrüfungAufnahme225!S:S,SMALL(IF(PrüfungAufnahme225!S$1:S$1000&lt;&gt;"",ROW($1:$975)),ROW(A1))))</f>
        <v>EUR/t</v>
      </c>
      <c r="M10" s="138">
        <f t="array" aca="1" ref="M10" ca="1">IF(ROW(C10)&gt;COUNTA(PrüfungAufnahme225!T:T),"",INDEX(PrüfungAufnahme225!T:T,SMALL(IF(PrüfungAufnahme225!T$1:T$1000&lt;&gt;"",ROW($1:$975)),ROW(A1))))</f>
        <v>196.2</v>
      </c>
      <c r="N10" s="139">
        <f t="array" aca="1" ref="N10" ca="1">IF(ROW(C10)&gt;COUNTA(PrüfungAufnahme225!U:U),"",INDEX(PrüfungAufnahme225!U:U,SMALL(IF(PrüfungAufnahme225!U$1:U$1000&lt;&gt;"",ROW($1:$975)),ROW(A1))))</f>
        <v>200</v>
      </c>
      <c r="O10" s="144" t="str">
        <f t="array" aca="1" ref="O10" ca="1">IF(ROW(C10)&gt;COUNTA(PrüfungAufnahme225!V:V),"",INDEX(PrüfungAufnahme225!V:V,SMALL(IF(PrüfungAufnahme225!V$1:V$1000&lt;&gt;"",ROW($1:$975)),ROW(A1))))</f>
        <v>t</v>
      </c>
      <c r="P10" s="107">
        <f ca="1">IF(INDIRECT("'Berechnung " &amp;B10&amp;"'!$B$33")="","",INDIRECT("'Berechnung " &amp;B10&amp;"'!$B$33"))</f>
        <v>200</v>
      </c>
      <c r="Q10" s="108" t="str">
        <f ca="1">IF(P10="","",O10)</f>
        <v>t</v>
      </c>
      <c r="R10" s="74" t="s">
        <v>95</v>
      </c>
      <c r="S10" s="198">
        <v>1180</v>
      </c>
      <c r="T10" s="73">
        <f ca="1">IF(S10="","",N10*S10)</f>
        <v>236000</v>
      </c>
      <c r="U10" s="73">
        <f ca="1">IF(P10="","",P10*S10)</f>
        <v>236000</v>
      </c>
      <c r="V10" s="160">
        <f ca="1">IF(INDIRECT("'Berechnung " &amp;B10&amp;"'!$L$33")="","",INDIRECT("'Berechnung " &amp;B10&amp;"'!$L$33"))</f>
        <v>16121.758737316803</v>
      </c>
      <c r="W10" s="7"/>
      <c r="X10" s="7"/>
      <c r="Y10" s="7"/>
      <c r="Z10" s="7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ht="15" customHeight="1" x14ac:dyDescent="0.3">
      <c r="A11" s="5"/>
      <c r="B11" s="123">
        <v>2</v>
      </c>
      <c r="C11" s="167" t="str">
        <f t="array" aca="1" ref="C11" ca="1">IF(ROW(C11)&gt;COUNTA(PrüfungAufnahme225!K:K),"",INDEX(PrüfungAufnahme225!K:K,SMALL(IF(PrüfungAufnahme225!K$1:K$1000&lt;&gt;"",ROW($1:$975)),ROW(A2))))</f>
        <v>OZ b</v>
      </c>
      <c r="D11" s="169" t="s">
        <v>76</v>
      </c>
      <c r="E11" s="126" t="str">
        <f t="array" aca="1" ref="E11" ca="1">IF(ROW(C11)&gt;COUNTA(PrüfungAufnahme225!L:L),"",INDEX(PrüfungAufnahme225!L:L,SMALL(IF(PrüfungAufnahme225!L$1:L$1000&lt;&gt;"",ROW($1:$975)),ROW(A2))))</f>
        <v>Betonstahl</v>
      </c>
      <c r="F11" s="126" t="str">
        <f t="array" aca="1" ref="F11" ca="1">IF(ROW(C11)&gt;COUNTA(PrüfungAufnahme225!M:M),"",INDEX(PrüfungAufnahme225!M:M,SMALL(IF(PrüfungAufnahme225!M$1:M$1000&lt;&gt;"",ROW($1:$975)),ROW(A2))))</f>
        <v>24 1062 100</v>
      </c>
      <c r="G11" s="145">
        <f t="array" aca="1" ref="G11" ca="1">IF(ROW(C11)&gt;COUNTA(PrüfungAufnahme225!N:N),"",INDEX(PrüfungAufnahme225!N:N,SMALL(IF(PrüfungAufnahme225!N$1:N$1000&lt;&gt;"",ROW($1:$975)),ROW(A2))))</f>
        <v>1000</v>
      </c>
      <c r="H11" s="146" t="str">
        <f t="array" aca="1" ref="H11" ca="1">IF(ROW(C11)&gt;COUNTA(PrüfungAufnahme225!O:O),"",INDEX(PrüfungAufnahme225!O:O,SMALL(IF(PrüfungAufnahme225!O$1:O$1000&lt;&gt;"",ROW($1:$975)),ROW(A2))))</f>
        <v>EUR/t</v>
      </c>
      <c r="I11" s="147">
        <f t="array" aca="1" ref="I11" ca="1">IF(ROW(C11)&gt;COUNTA(PrüfungAufnahme225!P:P),"",INDEX(PrüfungAufnahme225!P:P,SMALL(IF(PrüfungAufnahme225!P$1:P$1000&lt;&gt;"",ROW($1:$975)),ROW(A2))))</f>
        <v>1</v>
      </c>
      <c r="J11" s="148" t="str">
        <f t="array" aca="1" ref="J11" ca="1">IF(ROW(C11)&gt;COUNTA(PrüfungAufnahme225!Q:Q),"",INDEX(PrüfungAufnahme225!Q:Q,SMALL(IF(PrüfungAufnahme225!Q$1:Q$1000&lt;&gt;"",ROW($1:$975)),ROW(A2))))</f>
        <v>t/t</v>
      </c>
      <c r="K11" s="149">
        <f t="array" aca="1" ref="K11" ca="1">IF(ROW(C11)&gt;COUNTA(PrüfungAufnahme225!R:R),"",INDEX(PrüfungAufnahme225!R:R,SMALL(IF(PrüfungAufnahme225!R$1:R$1000&lt;&gt;"",ROW($1:$975)),ROW(A2))))</f>
        <v>1105.9751972942502</v>
      </c>
      <c r="L11" s="150" t="str">
        <f t="array" aca="1" ref="L11" ca="1">IF(ROW(C11)&gt;COUNTA(PrüfungAufnahme225!S:S),"",INDEX(PrüfungAufnahme225!S:S,SMALL(IF(PrüfungAufnahme225!S$1:S$1000&lt;&gt;"",ROW($1:$975)),ROW(A2))))</f>
        <v>EUR/t</v>
      </c>
      <c r="M11" s="126">
        <f t="array" aca="1" ref="M11" ca="1">IF(ROW(C11)&gt;COUNTA(PrüfungAufnahme225!T:T),"",INDEX(PrüfungAufnahme225!T:T,SMALL(IF(PrüfungAufnahme225!T$1:T$1000&lt;&gt;"",ROW($1:$975)),ROW(A2))))</f>
        <v>196.2</v>
      </c>
      <c r="N11" s="145">
        <f t="array" aca="1" ref="N11" ca="1">IF(ROW(C11)&gt;COUNTA(PrüfungAufnahme225!U:U),"",INDEX(PrüfungAufnahme225!U:U,SMALL(IF(PrüfungAufnahme225!U$1:U$1000&lt;&gt;"",ROW($1:$975)),ROW(A2))))</f>
        <v>1000</v>
      </c>
      <c r="O11" s="150" t="str">
        <f t="array" aca="1" ref="O11" ca="1">IF(ROW(C11)&gt;COUNTA(PrüfungAufnahme225!V:V),"",INDEX(PrüfungAufnahme225!V:V,SMALL(IF(PrüfungAufnahme225!V$1:V$1000&lt;&gt;"",ROW($1:$975)),ROW(A2))))</f>
        <v>t</v>
      </c>
      <c r="P11" s="124">
        <f ca="1">IF(INDIRECT("'Berechnung " &amp;B11&amp;"'!$B$33")="","",INDIRECT("'Berechnung " &amp;B11&amp;"'!$B$33"))</f>
        <v>1000</v>
      </c>
      <c r="Q11" s="132" t="str">
        <f ca="1">IF(P11="","",O11)</f>
        <v>t</v>
      </c>
      <c r="R11" s="76" t="s">
        <v>95</v>
      </c>
      <c r="S11" s="199">
        <v>1230</v>
      </c>
      <c r="T11" s="75">
        <f ca="1">IF(S11="","",N11*S11)</f>
        <v>1230000</v>
      </c>
      <c r="U11" s="120">
        <f ca="1">IF(P11="","",P11*S11)</f>
        <v>1230000</v>
      </c>
      <c r="V11" s="127">
        <f t="shared" ref="V11" ca="1" si="0">IF(INDIRECT("'Berechnung " &amp;B11&amp;"'!$L$33")="","",INDIRECT("'Berechnung " &amp;B11&amp;"'!$L$33"))</f>
        <v>476888.38782412629</v>
      </c>
      <c r="W11" s="7"/>
      <c r="X11" s="7"/>
      <c r="Y11" s="7"/>
      <c r="Z11" s="7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9" ht="15" customHeight="1" x14ac:dyDescent="0.3">
      <c r="A12" s="5"/>
      <c r="B12" s="123">
        <v>3</v>
      </c>
      <c r="C12" s="167" t="e">
        <f t="array" aca="1" ref="C12" ca="1">IF(ROW(C12)&gt;COUNTA(PrüfungAufnahme225!K:K),"",INDEX(PrüfungAufnahme225!K:K,SMALL(IF(PrüfungAufnahme225!K$1:K$1000&lt;&gt;"",ROW($1:$975)),ROW(A3))))</f>
        <v>#NUM!</v>
      </c>
      <c r="D12" s="169" t="s">
        <v>77</v>
      </c>
      <c r="E12" s="126" t="e">
        <f t="array" aca="1" ref="E12" ca="1">IF(ROW(C12)&gt;COUNTA(PrüfungAufnahme225!L:L),"",INDEX(PrüfungAufnahme225!L:L,SMALL(IF(PrüfungAufnahme225!L$1:L$1000&lt;&gt;"",ROW($1:$975)),ROW(A3))))</f>
        <v>#NUM!</v>
      </c>
      <c r="F12" s="126" t="e">
        <f t="array" aca="1" ref="F12" ca="1">IF(ROW(C12)&gt;COUNTA(PrüfungAufnahme225!M:M),"",INDEX(PrüfungAufnahme225!M:M,SMALL(IF(PrüfungAufnahme225!M$1:M$1000&lt;&gt;"",ROW($1:$975)),ROW(A3))))</f>
        <v>#NUM!</v>
      </c>
      <c r="G12" s="145" t="e">
        <f t="array" aca="1" ref="G12" ca="1">IF(ROW(C12)&gt;COUNTA(PrüfungAufnahme225!N:N),"",INDEX(PrüfungAufnahme225!N:N,SMALL(IF(PrüfungAufnahme225!N$1:N$1000&lt;&gt;"",ROW($1:$975)),ROW(A3))))</f>
        <v>#NUM!</v>
      </c>
      <c r="H12" s="146" t="e">
        <f t="array" aca="1" ref="H12" ca="1">IF(ROW(C12)&gt;COUNTA(PrüfungAufnahme225!O:O),"",INDEX(PrüfungAufnahme225!O:O,SMALL(IF(PrüfungAufnahme225!O$1:O$1000&lt;&gt;"",ROW($1:$975)),ROW(A3))))</f>
        <v>#NUM!</v>
      </c>
      <c r="I12" s="147" t="e">
        <f t="array" aca="1" ref="I12" ca="1">IF(ROW(C12)&gt;COUNTA(PrüfungAufnahme225!P:P),"",INDEX(PrüfungAufnahme225!P:P,SMALL(IF(PrüfungAufnahme225!P$1:P$1000&lt;&gt;"",ROW($1:$975)),ROW(A3))))</f>
        <v>#NUM!</v>
      </c>
      <c r="J12" s="148" t="e">
        <f t="array" aca="1" ref="J12" ca="1">IF(ROW(C12)&gt;COUNTA(PrüfungAufnahme225!Q:Q),"",INDEX(PrüfungAufnahme225!Q:Q,SMALL(IF(PrüfungAufnahme225!Q$1:Q$1000&lt;&gt;"",ROW($1:$975)),ROW(A3))))</f>
        <v>#NUM!</v>
      </c>
      <c r="K12" s="149" t="e">
        <f t="array" aca="1" ref="K12" ca="1">IF(ROW(C12)&gt;COUNTA(PrüfungAufnahme225!R:R),"",INDEX(PrüfungAufnahme225!R:R,SMALL(IF(PrüfungAufnahme225!R$1:R$1000&lt;&gt;"",ROW($1:$975)),ROW(A3))))</f>
        <v>#NUM!</v>
      </c>
      <c r="L12" s="150" t="e">
        <f t="array" aca="1" ref="L12" ca="1">IF(ROW(C12)&gt;COUNTA(PrüfungAufnahme225!S:S),"",INDEX(PrüfungAufnahme225!S:S,SMALL(IF(PrüfungAufnahme225!S$1:S$1000&lt;&gt;"",ROW($1:$975)),ROW(A3))))</f>
        <v>#NUM!</v>
      </c>
      <c r="M12" s="126" t="e">
        <f t="array" aca="1" ref="M12" ca="1">IF(ROW(C12)&gt;COUNTA(PrüfungAufnahme225!T:T),"",INDEX(PrüfungAufnahme225!T:T,SMALL(IF(PrüfungAufnahme225!T$1:T$1000&lt;&gt;"",ROW($1:$975)),ROW(A3))))</f>
        <v>#NUM!</v>
      </c>
      <c r="N12" s="145" t="e">
        <f t="array" aca="1" ref="N12" ca="1">IF(ROW(C12)&gt;COUNTA(PrüfungAufnahme225!U:U),"",INDEX(PrüfungAufnahme225!U:U,SMALL(IF(PrüfungAufnahme225!U$1:U$1000&lt;&gt;"",ROW($1:$975)),ROW(A3))))</f>
        <v>#NUM!</v>
      </c>
      <c r="O12" s="150" t="e">
        <f t="array" aca="1" ref="O12" ca="1">IF(ROW(C12)&gt;COUNTA(PrüfungAufnahme225!V:V),"",INDEX(PrüfungAufnahme225!V:V,SMALL(IF(PrüfungAufnahme225!V$1:V$1000&lt;&gt;"",ROW($1:$975)),ROW(A3))))</f>
        <v>#NUM!</v>
      </c>
      <c r="P12" s="124" t="str">
        <f t="shared" ref="P12:P14" ca="1" si="1">IF(INDIRECT("'Berechnung " &amp;B12&amp;"'!$B$33")="","",INDIRECT("'Berechnung " &amp;B12&amp;"'!$B$33"))</f>
        <v/>
      </c>
      <c r="Q12" s="132" t="str">
        <f t="shared" ref="Q12:Q14" ca="1" si="2">IF(P12="","",O12)</f>
        <v/>
      </c>
      <c r="R12" s="76"/>
      <c r="S12" s="199"/>
      <c r="T12" s="75" t="str">
        <f t="shared" ref="T12:T14" si="3">IF(S12="","",N12*S12)</f>
        <v/>
      </c>
      <c r="U12" s="120" t="str">
        <f t="shared" ref="U12:U14" ca="1" si="4">IF(P12="","",P12*S12)</f>
        <v/>
      </c>
      <c r="V12" s="127" t="str">
        <f t="shared" ref="V12:V14" ca="1" si="5">IF(INDIRECT("'Berechnung " &amp;B12&amp;"'!$L$33")="","",INDIRECT("'Berechnung " &amp;B12&amp;"'!$L$33"))</f>
        <v/>
      </c>
      <c r="W12" s="7"/>
      <c r="X12" s="7"/>
      <c r="Y12" s="7"/>
      <c r="Z12" s="7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9" ht="15" customHeight="1" x14ac:dyDescent="0.3">
      <c r="A13" s="5"/>
      <c r="B13" s="123">
        <v>4</v>
      </c>
      <c r="C13" s="167" t="e">
        <f t="array" aca="1" ref="C13" ca="1">IF(ROW(C13)&gt;COUNTA(PrüfungAufnahme225!K:K),"",INDEX(PrüfungAufnahme225!K:K,SMALL(IF(PrüfungAufnahme225!K$1:K$1000&lt;&gt;"",ROW($1:$975)),ROW(A4))))</f>
        <v>#NUM!</v>
      </c>
      <c r="D13" s="169" t="s">
        <v>78</v>
      </c>
      <c r="E13" s="126" t="e">
        <f t="array" aca="1" ref="E13" ca="1">IF(ROW(C13)&gt;COUNTA(PrüfungAufnahme225!L:L),"",INDEX(PrüfungAufnahme225!L:L,SMALL(IF(PrüfungAufnahme225!L$1:L$1000&lt;&gt;"",ROW($1:$975)),ROW(A4))))</f>
        <v>#NUM!</v>
      </c>
      <c r="F13" s="126" t="e">
        <f t="array" aca="1" ref="F13" ca="1">IF(ROW(C13)&gt;COUNTA(PrüfungAufnahme225!M:M),"",INDEX(PrüfungAufnahme225!M:M,SMALL(IF(PrüfungAufnahme225!M$1:M$1000&lt;&gt;"",ROW($1:$975)),ROW(A4))))</f>
        <v>#NUM!</v>
      </c>
      <c r="G13" s="145" t="e">
        <f t="array" aca="1" ref="G13" ca="1">IF(ROW(C13)&gt;COUNTA(PrüfungAufnahme225!N:N),"",INDEX(PrüfungAufnahme225!N:N,SMALL(IF(PrüfungAufnahme225!N$1:N$1000&lt;&gt;"",ROW($1:$975)),ROW(A4))))</f>
        <v>#NUM!</v>
      </c>
      <c r="H13" s="146" t="e">
        <f t="array" aca="1" ref="H13" ca="1">IF(ROW(C13)&gt;COUNTA(PrüfungAufnahme225!O:O),"",INDEX(PrüfungAufnahme225!O:O,SMALL(IF(PrüfungAufnahme225!O$1:O$1000&lt;&gt;"",ROW($1:$975)),ROW(A4))))</f>
        <v>#NUM!</v>
      </c>
      <c r="I13" s="147" t="e">
        <f t="array" aca="1" ref="I13" ca="1">IF(ROW(C13)&gt;COUNTA(PrüfungAufnahme225!P:P),"",INDEX(PrüfungAufnahme225!P:P,SMALL(IF(PrüfungAufnahme225!P$1:P$1000&lt;&gt;"",ROW($1:$975)),ROW(A4))))</f>
        <v>#NUM!</v>
      </c>
      <c r="J13" s="148" t="e">
        <f t="array" aca="1" ref="J13" ca="1">IF(ROW(C13)&gt;COUNTA(PrüfungAufnahme225!Q:Q),"",INDEX(PrüfungAufnahme225!Q:Q,SMALL(IF(PrüfungAufnahme225!Q$1:Q$1000&lt;&gt;"",ROW($1:$975)),ROW(A4))))</f>
        <v>#NUM!</v>
      </c>
      <c r="K13" s="149" t="e">
        <f t="array" aca="1" ref="K13" ca="1">IF(ROW(C13)&gt;COUNTA(PrüfungAufnahme225!R:R),"",INDEX(PrüfungAufnahme225!R:R,SMALL(IF(PrüfungAufnahme225!R$1:R$1000&lt;&gt;"",ROW($1:$975)),ROW(A4))))</f>
        <v>#NUM!</v>
      </c>
      <c r="L13" s="150" t="e">
        <f t="array" aca="1" ref="L13" ca="1">IF(ROW(C13)&gt;COUNTA(PrüfungAufnahme225!S:S),"",INDEX(PrüfungAufnahme225!S:S,SMALL(IF(PrüfungAufnahme225!S$1:S$1000&lt;&gt;"",ROW($1:$975)),ROW(A4))))</f>
        <v>#NUM!</v>
      </c>
      <c r="M13" s="126" t="e">
        <f t="array" aca="1" ref="M13" ca="1">IF(ROW(C13)&gt;COUNTA(PrüfungAufnahme225!T:T),"",INDEX(PrüfungAufnahme225!T:T,SMALL(IF(PrüfungAufnahme225!T$1:T$1000&lt;&gt;"",ROW($1:$975)),ROW(A4))))</f>
        <v>#NUM!</v>
      </c>
      <c r="N13" s="145" t="e">
        <f t="array" aca="1" ref="N13" ca="1">IF(ROW(C13)&gt;COUNTA(PrüfungAufnahme225!U:U),"",INDEX(PrüfungAufnahme225!U:U,SMALL(IF(PrüfungAufnahme225!U$1:U$1000&lt;&gt;"",ROW($1:$975)),ROW(A4))))</f>
        <v>#NUM!</v>
      </c>
      <c r="O13" s="150" t="e">
        <f t="array" aca="1" ref="O13" ca="1">IF(ROW(C13)&gt;COUNTA(PrüfungAufnahme225!V:V),"",INDEX(PrüfungAufnahme225!V:V,SMALL(IF(PrüfungAufnahme225!V$1:V$1000&lt;&gt;"",ROW($1:$975)),ROW(A4))))</f>
        <v>#NUM!</v>
      </c>
      <c r="P13" s="124" t="str">
        <f t="shared" ca="1" si="1"/>
        <v/>
      </c>
      <c r="Q13" s="132" t="str">
        <f t="shared" ca="1" si="2"/>
        <v/>
      </c>
      <c r="R13" s="76"/>
      <c r="S13" s="199"/>
      <c r="T13" s="75" t="str">
        <f t="shared" si="3"/>
        <v/>
      </c>
      <c r="U13" s="120" t="str">
        <f t="shared" ca="1" si="4"/>
        <v/>
      </c>
      <c r="V13" s="127" t="str">
        <f t="shared" ca="1" si="5"/>
        <v/>
      </c>
      <c r="W13" s="7"/>
      <c r="X13" s="7"/>
      <c r="Y13" s="7"/>
      <c r="Z13" s="7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9" ht="15" customHeight="1" thickBot="1" x14ac:dyDescent="0.35">
      <c r="A14" s="5"/>
      <c r="B14" s="133">
        <v>5</v>
      </c>
      <c r="C14" s="171" t="e">
        <f t="array" aca="1" ref="C14" ca="1">IF(ROW(C14)&gt;COUNTA(PrüfungAufnahme225!K:K),"",INDEX(PrüfungAufnahme225!K:K,SMALL(IF(PrüfungAufnahme225!K$1:K$1000&lt;&gt;"",ROW($1:$975)),ROW(A5))))</f>
        <v>#NUM!</v>
      </c>
      <c r="D14" s="172" t="s">
        <v>79</v>
      </c>
      <c r="E14" s="128" t="e">
        <f t="array" aca="1" ref="E14" ca="1">IF(ROW(C14)&gt;COUNTA(PrüfungAufnahme225!L:L),"",INDEX(PrüfungAufnahme225!L:L,SMALL(IF(PrüfungAufnahme225!L$1:L$1000&lt;&gt;"",ROW($1:$975)),ROW(A5))))</f>
        <v>#NUM!</v>
      </c>
      <c r="F14" s="128" t="e">
        <f t="array" aca="1" ref="F14" ca="1">IF(ROW(C14)&gt;COUNTA(PrüfungAufnahme225!M:M),"",INDEX(PrüfungAufnahme225!M:M,SMALL(IF(PrüfungAufnahme225!M$1:M$1000&lt;&gt;"",ROW($1:$975)),ROW(A5))))</f>
        <v>#NUM!</v>
      </c>
      <c r="G14" s="134" t="e">
        <f t="array" aca="1" ref="G14" ca="1">IF(ROW(C14)&gt;COUNTA(PrüfungAufnahme225!N:N),"",INDEX(PrüfungAufnahme225!N:N,SMALL(IF(PrüfungAufnahme225!N$1:N$1000&lt;&gt;"",ROW($1:$975)),ROW(A5))))</f>
        <v>#NUM!</v>
      </c>
      <c r="H14" s="151" t="e">
        <f t="array" aca="1" ref="H14" ca="1">IF(ROW(C14)&gt;COUNTA(PrüfungAufnahme225!O:O),"",INDEX(PrüfungAufnahme225!O:O,SMALL(IF(PrüfungAufnahme225!O$1:O$1000&lt;&gt;"",ROW($1:$975)),ROW(A5))))</f>
        <v>#NUM!</v>
      </c>
      <c r="I14" s="152" t="e">
        <f t="array" aca="1" ref="I14" ca="1">IF(ROW(C14)&gt;COUNTA(PrüfungAufnahme225!P:P),"",INDEX(PrüfungAufnahme225!P:P,SMALL(IF(PrüfungAufnahme225!P$1:P$1000&lt;&gt;"",ROW($1:$975)),ROW(A5))))</f>
        <v>#NUM!</v>
      </c>
      <c r="J14" s="153" t="e">
        <f t="array" aca="1" ref="J14" ca="1">IF(ROW(C14)&gt;COUNTA(PrüfungAufnahme225!Q:Q),"",INDEX(PrüfungAufnahme225!Q:Q,SMALL(IF(PrüfungAufnahme225!Q$1:Q$1000&lt;&gt;"",ROW($1:$975)),ROW(A5))))</f>
        <v>#NUM!</v>
      </c>
      <c r="K14" s="154" t="e">
        <f t="array" aca="1" ref="K14" ca="1">IF(ROW(C14)&gt;COUNTA(PrüfungAufnahme225!R:R),"",INDEX(PrüfungAufnahme225!R:R,SMALL(IF(PrüfungAufnahme225!R$1:R$1000&lt;&gt;"",ROW($1:$975)),ROW(A5))))</f>
        <v>#NUM!</v>
      </c>
      <c r="L14" s="155" t="e">
        <f t="array" aca="1" ref="L14" ca="1">IF(ROW(C14)&gt;COUNTA(PrüfungAufnahme225!S:S),"",INDEX(PrüfungAufnahme225!S:S,SMALL(IF(PrüfungAufnahme225!S$1:S$1000&lt;&gt;"",ROW($1:$975)),ROW(A5))))</f>
        <v>#NUM!</v>
      </c>
      <c r="M14" s="128" t="e">
        <f t="array" aca="1" ref="M14" ca="1">IF(ROW(C14)&gt;COUNTA(PrüfungAufnahme225!T:T),"",INDEX(PrüfungAufnahme225!T:T,SMALL(IF(PrüfungAufnahme225!T$1:T$1000&lt;&gt;"",ROW($1:$975)),ROW(A5))))</f>
        <v>#NUM!</v>
      </c>
      <c r="N14" s="134" t="e">
        <f t="array" aca="1" ref="N14" ca="1">IF(ROW(C14)&gt;COUNTA(PrüfungAufnahme225!U:U),"",INDEX(PrüfungAufnahme225!U:U,SMALL(IF(PrüfungAufnahme225!U$1:U$1000&lt;&gt;"",ROW($1:$975)),ROW(A5))))</f>
        <v>#NUM!</v>
      </c>
      <c r="O14" s="155" t="e">
        <f t="array" aca="1" ref="O14" ca="1">IF(ROW(C14)&gt;COUNTA(PrüfungAufnahme225!V:V),"",INDEX(PrüfungAufnahme225!V:V,SMALL(IF(PrüfungAufnahme225!V$1:V$1000&lt;&gt;"",ROW($1:$975)),ROW(A5))))</f>
        <v>#NUM!</v>
      </c>
      <c r="P14" s="134" t="str">
        <f t="shared" ca="1" si="1"/>
        <v/>
      </c>
      <c r="Q14" s="135" t="str">
        <f t="shared" ca="1" si="2"/>
        <v/>
      </c>
      <c r="R14" s="207"/>
      <c r="S14" s="203"/>
      <c r="T14" s="204" t="str">
        <f t="shared" si="3"/>
        <v/>
      </c>
      <c r="U14" s="205" t="str">
        <f t="shared" ca="1" si="4"/>
        <v/>
      </c>
      <c r="V14" s="206" t="str">
        <f t="shared" ca="1" si="5"/>
        <v/>
      </c>
      <c r="W14" s="7"/>
      <c r="X14" s="7"/>
      <c r="Y14" s="7"/>
      <c r="Z14" s="7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9" s="15" customFormat="1" ht="16.2" thickBot="1" x14ac:dyDescent="0.35">
      <c r="A15" s="12"/>
      <c r="B15" s="12"/>
      <c r="C15" s="12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00" t="s">
        <v>21</v>
      </c>
      <c r="T15" s="131">
        <f ca="1">IF(T10="","",SUM(T10:T14))</f>
        <v>1466000</v>
      </c>
      <c r="U15" s="131">
        <f ca="1">IF(U10="","",SUM(U10:U14))</f>
        <v>1466000</v>
      </c>
      <c r="V15" s="170">
        <f ca="1">IF(V10="","",SUM(V10:V14))</f>
        <v>493010.14656144311</v>
      </c>
      <c r="W15" s="14"/>
      <c r="X15" s="14"/>
      <c r="Y15" s="14"/>
      <c r="Z15" s="14"/>
      <c r="AA15" s="14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15" customFormat="1" ht="15.6" x14ac:dyDescent="0.3">
      <c r="A16" s="12"/>
      <c r="B16" s="12"/>
      <c r="C16" s="12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66"/>
      <c r="V16" s="14"/>
      <c r="W16" s="14"/>
      <c r="X16" s="14"/>
      <c r="Y16" s="14"/>
      <c r="Z16" s="14"/>
      <c r="AA16" s="14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5" thickBo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7"/>
      <c r="U17" s="7"/>
      <c r="V17" s="7"/>
      <c r="W17" s="7"/>
      <c r="X17" s="7"/>
      <c r="Y17" s="7"/>
      <c r="Z17" s="7"/>
      <c r="AA17" s="7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5" thickBot="1" x14ac:dyDescent="0.35">
      <c r="A18" s="5"/>
      <c r="B18" s="5"/>
      <c r="C18" s="5"/>
      <c r="D18" s="7"/>
      <c r="E18" s="7"/>
      <c r="F18" s="7"/>
      <c r="G18" s="7"/>
      <c r="H18" s="7"/>
      <c r="I18" s="7"/>
      <c r="J18" s="7"/>
      <c r="K18" s="7"/>
      <c r="L18" s="7"/>
      <c r="M18" s="7"/>
      <c r="N18" s="259" t="s">
        <v>7</v>
      </c>
      <c r="O18" s="260"/>
      <c r="P18" s="260"/>
      <c r="Q18" s="260"/>
      <c r="R18" s="260"/>
      <c r="S18" s="260"/>
      <c r="T18" s="260"/>
      <c r="U18" s="261"/>
      <c r="V18" s="161">
        <f ca="1">ABS(ROUND(V15*10%,2))</f>
        <v>49301.01</v>
      </c>
      <c r="W18" s="7"/>
      <c r="X18" s="7"/>
      <c r="Y18" s="7"/>
      <c r="Z18" s="7"/>
      <c r="AA18" s="7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15" customFormat="1" ht="16.2" thickBot="1" x14ac:dyDescent="0.35">
      <c r="A19" s="12"/>
      <c r="B19" s="12"/>
      <c r="C19" s="12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259" t="s">
        <v>43</v>
      </c>
      <c r="O19" s="260"/>
      <c r="P19" s="260"/>
      <c r="Q19" s="260"/>
      <c r="R19" s="260"/>
      <c r="S19" s="260"/>
      <c r="T19" s="260"/>
      <c r="U19" s="261"/>
      <c r="V19" s="178">
        <f ca="1">IF(U15=0,"0,00",ABS(ROUND(U15*2%,2)))</f>
        <v>29320</v>
      </c>
      <c r="W19" s="17"/>
      <c r="X19" s="14"/>
      <c r="Y19" s="14"/>
      <c r="Z19" s="14"/>
      <c r="AA19" s="1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x14ac:dyDescent="0.3">
      <c r="A20" s="5"/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4.4" customHeight="1" thickBot="1" x14ac:dyDescent="0.35">
      <c r="A21" s="5"/>
      <c r="B21" s="5"/>
      <c r="C21" s="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7"/>
      <c r="T21" s="7"/>
      <c r="U21" s="7"/>
      <c r="V21" s="7"/>
      <c r="W21" s="7"/>
      <c r="X21" s="7"/>
      <c r="Y21" s="7"/>
      <c r="Z21" s="7"/>
      <c r="AA21" s="7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22.95" customHeight="1" thickBot="1" x14ac:dyDescent="0.35">
      <c r="A22" s="5"/>
      <c r="B22" s="5"/>
      <c r="C22" s="77" t="s">
        <v>22</v>
      </c>
      <c r="D22" s="256" t="s">
        <v>23</v>
      </c>
      <c r="E22" s="257"/>
      <c r="F22" s="257"/>
      <c r="G22" s="257"/>
      <c r="H22" s="257"/>
      <c r="I22" s="257"/>
      <c r="J22" s="257"/>
      <c r="K22" s="257"/>
      <c r="L22" s="257"/>
      <c r="M22" s="258"/>
      <c r="N22" s="253">
        <f ca="1">IF(ABS(V15)&lt;=Z23,0,IF(V15&gt;0,V15-Z23,V15+Z23))</f>
        <v>443709.1365614431</v>
      </c>
      <c r="O22" s="254"/>
      <c r="P22" s="25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x14ac:dyDescent="0.3">
      <c r="A23" s="5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32">
        <f ca="1">IF(V19&gt;V18,V19,V18)</f>
        <v>49301.01</v>
      </c>
      <c r="AA23" s="7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3">
      <c r="A24" s="5"/>
      <c r="B24" s="5"/>
      <c r="C24" s="5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98"/>
      <c r="P24" s="98"/>
      <c r="Q24" s="98"/>
      <c r="R24" s="98"/>
      <c r="S24" s="16"/>
      <c r="T24" s="7"/>
      <c r="U24" s="7"/>
      <c r="V24" s="7"/>
      <c r="W24" s="7"/>
      <c r="X24" s="7"/>
      <c r="Y24" s="7"/>
      <c r="Z24" s="7"/>
      <c r="AA24" s="7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3">
      <c r="A25" s="5"/>
      <c r="B25" s="5"/>
      <c r="C25" s="5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0"/>
      <c r="P25" s="20"/>
      <c r="Q25" s="20"/>
      <c r="R25" s="20"/>
      <c r="S25" s="7"/>
      <c r="T25" s="7"/>
      <c r="U25" s="7"/>
      <c r="V25" s="7"/>
      <c r="W25" s="7"/>
      <c r="X25" s="7"/>
      <c r="Y25" s="7"/>
      <c r="Z25" s="7"/>
      <c r="AA25" s="7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3">
      <c r="A26" s="5"/>
      <c r="B26" s="5"/>
      <c r="C26" s="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5" thickBot="1" x14ac:dyDescent="0.35">
      <c r="A27" s="5"/>
      <c r="B27" s="5"/>
      <c r="C27" s="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5" thickBot="1" x14ac:dyDescent="0.35">
      <c r="A28" s="5"/>
      <c r="B28" s="5"/>
      <c r="C28" s="35" t="s">
        <v>13</v>
      </c>
      <c r="D28" s="36"/>
      <c r="E28" s="36"/>
      <c r="F28" s="37">
        <f>PrüfungAufnahme225!$G$256</f>
        <v>44740</v>
      </c>
      <c r="G28" s="7"/>
      <c r="H28" s="7"/>
      <c r="I28" s="7"/>
      <c r="J28" s="7"/>
      <c r="K28" s="7"/>
      <c r="L28" s="7"/>
      <c r="M28" s="7"/>
      <c r="N28" s="11"/>
      <c r="O28" s="11"/>
      <c r="P28" s="11"/>
      <c r="Q28" s="11"/>
      <c r="R28" s="11"/>
      <c r="S28" s="11"/>
      <c r="T28" s="7"/>
      <c r="U28" s="7"/>
      <c r="V28" s="11"/>
      <c r="W28" s="7"/>
      <c r="X28" s="7"/>
      <c r="Y28" s="7"/>
      <c r="Z28" s="7"/>
      <c r="AA28" s="7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3">
      <c r="A29" s="5"/>
      <c r="B29" s="5"/>
      <c r="C29" s="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52"/>
      <c r="V29" s="252"/>
      <c r="W29" s="252"/>
      <c r="X29" s="252"/>
      <c r="Y29" s="252"/>
      <c r="Z29" s="252"/>
      <c r="AA29" s="25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3">
      <c r="A30" s="5"/>
      <c r="B30" s="5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2"/>
      <c r="V30" s="22"/>
      <c r="W30" s="7"/>
      <c r="X30" s="7"/>
      <c r="Y30" s="7"/>
      <c r="Z30" s="7"/>
      <c r="AA30" s="7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3">
      <c r="A31" s="5"/>
      <c r="B31" s="5"/>
      <c r="C31" s="5"/>
      <c r="D31" s="264"/>
      <c r="E31" s="101"/>
      <c r="F31" s="264"/>
      <c r="G31" s="101"/>
      <c r="H31" s="101"/>
      <c r="I31" s="101"/>
      <c r="J31" s="101"/>
      <c r="K31" s="101"/>
      <c r="L31" s="101"/>
      <c r="M31" s="101"/>
      <c r="N31" s="264"/>
      <c r="O31" s="101"/>
      <c r="P31" s="101"/>
      <c r="Q31" s="101"/>
      <c r="R31" s="101"/>
      <c r="S31" s="264"/>
      <c r="T31" s="7"/>
      <c r="U31" s="7"/>
      <c r="V31" s="7"/>
      <c r="W31" s="7"/>
      <c r="X31" s="7"/>
      <c r="Y31" s="7"/>
      <c r="Z31" s="7"/>
      <c r="AA31" s="7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x14ac:dyDescent="0.3">
      <c r="A32" s="5"/>
      <c r="B32" s="5"/>
      <c r="C32" s="5"/>
      <c r="D32" s="264"/>
      <c r="E32" s="101"/>
      <c r="F32" s="264"/>
      <c r="G32" s="101"/>
      <c r="H32" s="101"/>
      <c r="I32" s="101"/>
      <c r="J32" s="101"/>
      <c r="K32" s="101"/>
      <c r="L32" s="101"/>
      <c r="M32" s="101"/>
      <c r="N32" s="264"/>
      <c r="O32" s="101"/>
      <c r="P32" s="101"/>
      <c r="Q32" s="101"/>
      <c r="R32" s="101"/>
      <c r="S32" s="264"/>
      <c r="T32" s="11"/>
      <c r="U32" s="11"/>
      <c r="V32" s="11"/>
      <c r="W32" s="7"/>
      <c r="X32" s="7"/>
      <c r="Y32" s="7"/>
      <c r="Z32" s="7"/>
      <c r="AA32" s="7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x14ac:dyDescent="0.3">
      <c r="A33" s="5"/>
      <c r="B33" s="5"/>
      <c r="C33" s="5"/>
      <c r="D33" s="23"/>
      <c r="E33" s="23"/>
      <c r="F33" s="21"/>
      <c r="G33" s="21"/>
      <c r="H33" s="21"/>
      <c r="I33" s="21"/>
      <c r="J33" s="21"/>
      <c r="K33" s="21"/>
      <c r="L33" s="21"/>
      <c r="M33" s="21"/>
      <c r="N33" s="18"/>
      <c r="O33" s="18"/>
      <c r="P33" s="18"/>
      <c r="Q33" s="18"/>
      <c r="R33" s="18"/>
      <c r="S33" s="24"/>
      <c r="T33" s="7"/>
      <c r="U33" s="7"/>
      <c r="V33" s="7"/>
      <c r="W33" s="7"/>
      <c r="X33" s="7"/>
      <c r="Y33" s="7"/>
      <c r="Z33" s="7"/>
      <c r="AA33" s="7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3">
      <c r="A34" s="5"/>
      <c r="B34" s="5"/>
      <c r="C34" s="5"/>
      <c r="D34" s="23"/>
      <c r="E34" s="23"/>
      <c r="F34" s="21"/>
      <c r="G34" s="21"/>
      <c r="H34" s="21"/>
      <c r="I34" s="21"/>
      <c r="J34" s="21"/>
      <c r="K34" s="21"/>
      <c r="L34" s="21"/>
      <c r="M34" s="21"/>
      <c r="N34" s="18"/>
      <c r="O34" s="18"/>
      <c r="P34" s="18"/>
      <c r="Q34" s="18"/>
      <c r="R34" s="18"/>
      <c r="S34" s="24"/>
      <c r="T34" s="7"/>
      <c r="U34" s="7"/>
      <c r="V34" s="7"/>
      <c r="W34" s="7"/>
      <c r="X34" s="7"/>
      <c r="Y34" s="7"/>
      <c r="Z34" s="7"/>
      <c r="AA34" s="7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3">
      <c r="A35" s="5"/>
      <c r="B35" s="5"/>
      <c r="C35" s="5"/>
      <c r="D35" s="23"/>
      <c r="E35" s="23"/>
      <c r="F35" s="21"/>
      <c r="G35" s="21"/>
      <c r="H35" s="21"/>
      <c r="I35" s="21"/>
      <c r="J35" s="21"/>
      <c r="K35" s="21"/>
      <c r="L35" s="21"/>
      <c r="M35" s="21"/>
      <c r="N35" s="18"/>
      <c r="O35" s="18"/>
      <c r="P35" s="18"/>
      <c r="Q35" s="18"/>
      <c r="R35" s="18"/>
      <c r="S35" s="24"/>
      <c r="T35" s="265"/>
      <c r="U35" s="265"/>
      <c r="V35" s="264"/>
      <c r="W35" s="264"/>
      <c r="X35" s="264"/>
      <c r="Y35" s="264"/>
      <c r="Z35" s="7"/>
      <c r="AA35" s="7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3">
      <c r="A36" s="5"/>
      <c r="B36" s="5"/>
      <c r="C36" s="5"/>
      <c r="D36" s="23"/>
      <c r="E36" s="23"/>
      <c r="F36" s="21"/>
      <c r="G36" s="21"/>
      <c r="H36" s="21"/>
      <c r="I36" s="21"/>
      <c r="J36" s="21"/>
      <c r="K36" s="21"/>
      <c r="L36" s="21"/>
      <c r="M36" s="21"/>
      <c r="N36" s="18"/>
      <c r="O36" s="18"/>
      <c r="P36" s="18"/>
      <c r="Q36" s="18"/>
      <c r="R36" s="18"/>
      <c r="S36" s="24"/>
      <c r="T36" s="101"/>
      <c r="U36" s="101"/>
      <c r="V36" s="264"/>
      <c r="W36" s="264"/>
      <c r="X36" s="264"/>
      <c r="Y36" s="264"/>
      <c r="Z36" s="11"/>
      <c r="AA36" s="11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x14ac:dyDescent="0.3">
      <c r="A37" s="5"/>
      <c r="B37" s="5"/>
      <c r="C37" s="5"/>
      <c r="D37" s="23"/>
      <c r="E37" s="23"/>
      <c r="F37" s="21"/>
      <c r="G37" s="21"/>
      <c r="H37" s="21"/>
      <c r="I37" s="21"/>
      <c r="J37" s="21"/>
      <c r="K37" s="21"/>
      <c r="L37" s="21"/>
      <c r="M37" s="21"/>
      <c r="N37" s="18"/>
      <c r="O37" s="18"/>
      <c r="P37" s="18"/>
      <c r="Q37" s="18"/>
      <c r="R37" s="18"/>
      <c r="S37" s="24"/>
      <c r="T37" s="23"/>
      <c r="U37" s="25"/>
      <c r="V37" s="18"/>
      <c r="W37" s="24"/>
      <c r="X37" s="24"/>
      <c r="Y37" s="24"/>
      <c r="Z37" s="7"/>
      <c r="AA37" s="7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3">
      <c r="A38" s="5"/>
      <c r="B38" s="5"/>
      <c r="C38" s="5"/>
      <c r="D38" s="23"/>
      <c r="E38" s="23"/>
      <c r="F38" s="21"/>
      <c r="G38" s="21"/>
      <c r="H38" s="21"/>
      <c r="I38" s="21"/>
      <c r="J38" s="21"/>
      <c r="K38" s="21"/>
      <c r="L38" s="21"/>
      <c r="M38" s="21"/>
      <c r="N38" s="18"/>
      <c r="O38" s="18"/>
      <c r="P38" s="18"/>
      <c r="Q38" s="18"/>
      <c r="R38" s="18"/>
      <c r="S38" s="24"/>
      <c r="T38" s="23"/>
      <c r="U38" s="25"/>
      <c r="V38" s="18"/>
      <c r="W38" s="24"/>
      <c r="X38" s="24"/>
      <c r="Y38" s="24"/>
      <c r="Z38" s="7"/>
      <c r="AA38" s="7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x14ac:dyDescent="0.3">
      <c r="A39" s="5"/>
      <c r="B39" s="5"/>
      <c r="C39" s="5"/>
      <c r="D39" s="23"/>
      <c r="E39" s="23"/>
      <c r="F39" s="21"/>
      <c r="G39" s="21"/>
      <c r="H39" s="21"/>
      <c r="I39" s="21"/>
      <c r="J39" s="21"/>
      <c r="K39" s="21"/>
      <c r="L39" s="21"/>
      <c r="M39" s="21"/>
      <c r="N39" s="18"/>
      <c r="O39" s="18"/>
      <c r="P39" s="18"/>
      <c r="Q39" s="18"/>
      <c r="R39" s="18"/>
      <c r="S39" s="24"/>
      <c r="T39" s="23"/>
      <c r="U39" s="25"/>
      <c r="V39" s="18"/>
      <c r="W39" s="24"/>
      <c r="X39" s="24"/>
      <c r="Y39" s="24"/>
      <c r="Z39" s="7"/>
      <c r="AA39" s="7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x14ac:dyDescent="0.3">
      <c r="A40" s="5"/>
      <c r="B40" s="5"/>
      <c r="C40" s="5"/>
      <c r="D40" s="23"/>
      <c r="E40" s="23"/>
      <c r="F40" s="21"/>
      <c r="G40" s="21"/>
      <c r="H40" s="21"/>
      <c r="I40" s="21"/>
      <c r="J40" s="21"/>
      <c r="K40" s="21"/>
      <c r="L40" s="21"/>
      <c r="M40" s="21"/>
      <c r="N40" s="18"/>
      <c r="O40" s="18"/>
      <c r="P40" s="18"/>
      <c r="Q40" s="18"/>
      <c r="R40" s="18"/>
      <c r="S40" s="24"/>
      <c r="T40" s="23"/>
      <c r="U40" s="25"/>
      <c r="V40" s="18"/>
      <c r="W40" s="24"/>
      <c r="X40" s="24"/>
      <c r="Y40" s="24"/>
      <c r="Z40" s="7"/>
      <c r="AA40" s="7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x14ac:dyDescent="0.3">
      <c r="A41" s="5"/>
      <c r="B41" s="5"/>
      <c r="C41" s="5"/>
      <c r="D41" s="23"/>
      <c r="E41" s="23"/>
      <c r="F41" s="21"/>
      <c r="G41" s="21"/>
      <c r="H41" s="21"/>
      <c r="I41" s="21"/>
      <c r="J41" s="21"/>
      <c r="K41" s="21"/>
      <c r="L41" s="21"/>
      <c r="M41" s="21"/>
      <c r="N41" s="18"/>
      <c r="O41" s="18"/>
      <c r="P41" s="18"/>
      <c r="Q41" s="18"/>
      <c r="R41" s="18"/>
      <c r="S41" s="24"/>
      <c r="T41" s="23"/>
      <c r="U41" s="25"/>
      <c r="V41" s="18"/>
      <c r="W41" s="24"/>
      <c r="X41" s="24"/>
      <c r="Y41" s="24"/>
      <c r="Z41" s="7"/>
      <c r="AA41" s="7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3">
      <c r="A42" s="5"/>
      <c r="B42" s="5"/>
      <c r="C42" s="5"/>
      <c r="D42" s="23"/>
      <c r="E42" s="23"/>
      <c r="F42" s="21"/>
      <c r="G42" s="21"/>
      <c r="H42" s="21"/>
      <c r="I42" s="21"/>
      <c r="J42" s="21"/>
      <c r="K42" s="21"/>
      <c r="L42" s="21"/>
      <c r="M42" s="21"/>
      <c r="N42" s="18"/>
      <c r="O42" s="18"/>
      <c r="P42" s="18"/>
      <c r="Q42" s="18"/>
      <c r="R42" s="18"/>
      <c r="S42" s="24"/>
      <c r="T42" s="23"/>
      <c r="U42" s="25"/>
      <c r="V42" s="18"/>
      <c r="W42" s="24"/>
      <c r="X42" s="24"/>
      <c r="Y42" s="24"/>
      <c r="Z42" s="7"/>
      <c r="AA42" s="7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3">
      <c r="A43" s="5"/>
      <c r="B43" s="5"/>
      <c r="C43" s="5"/>
      <c r="D43" s="23"/>
      <c r="E43" s="23"/>
      <c r="F43" s="21"/>
      <c r="G43" s="21"/>
      <c r="H43" s="21"/>
      <c r="I43" s="21"/>
      <c r="J43" s="21"/>
      <c r="K43" s="21"/>
      <c r="L43" s="21"/>
      <c r="M43" s="21"/>
      <c r="N43" s="18"/>
      <c r="O43" s="18"/>
      <c r="P43" s="18"/>
      <c r="Q43" s="18"/>
      <c r="R43" s="18"/>
      <c r="S43" s="24"/>
      <c r="T43" s="23"/>
      <c r="U43" s="25"/>
      <c r="V43" s="18"/>
      <c r="W43" s="24"/>
      <c r="X43" s="24"/>
      <c r="Y43" s="24"/>
      <c r="Z43" s="7"/>
      <c r="AA43" s="7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x14ac:dyDescent="0.3">
      <c r="A44" s="5"/>
      <c r="B44" s="5"/>
      <c r="C44" s="5"/>
      <c r="D44" s="23"/>
      <c r="E44" s="23"/>
      <c r="F44" s="21"/>
      <c r="G44" s="21"/>
      <c r="H44" s="21"/>
      <c r="I44" s="21"/>
      <c r="J44" s="21"/>
      <c r="K44" s="21"/>
      <c r="L44" s="21"/>
      <c r="M44" s="21"/>
      <c r="N44" s="18"/>
      <c r="O44" s="18"/>
      <c r="P44" s="18"/>
      <c r="Q44" s="18"/>
      <c r="R44" s="18"/>
      <c r="S44" s="24"/>
      <c r="T44" s="23"/>
      <c r="U44" s="25"/>
      <c r="V44" s="18"/>
      <c r="W44" s="24"/>
      <c r="X44" s="24"/>
      <c r="Y44" s="24"/>
      <c r="Z44" s="7"/>
      <c r="AA44" s="7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x14ac:dyDescent="0.3">
      <c r="A45" s="5"/>
      <c r="B45" s="5"/>
      <c r="C45" s="5"/>
      <c r="D45" s="23"/>
      <c r="E45" s="23"/>
      <c r="F45" s="21"/>
      <c r="G45" s="21"/>
      <c r="H45" s="21"/>
      <c r="I45" s="21"/>
      <c r="J45" s="21"/>
      <c r="K45" s="21"/>
      <c r="L45" s="21"/>
      <c r="M45" s="21"/>
      <c r="N45" s="18"/>
      <c r="O45" s="18"/>
      <c r="P45" s="18"/>
      <c r="Q45" s="18"/>
      <c r="R45" s="18"/>
      <c r="S45" s="24"/>
      <c r="T45" s="23"/>
      <c r="U45" s="25"/>
      <c r="V45" s="18"/>
      <c r="W45" s="24"/>
      <c r="X45" s="24"/>
      <c r="Y45" s="24"/>
      <c r="Z45" s="7"/>
      <c r="AA45" s="7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x14ac:dyDescent="0.3">
      <c r="A46" s="5"/>
      <c r="B46" s="5"/>
      <c r="C46" s="5"/>
      <c r="D46" s="23"/>
      <c r="E46" s="23"/>
      <c r="F46" s="21"/>
      <c r="G46" s="21"/>
      <c r="H46" s="21"/>
      <c r="I46" s="21"/>
      <c r="J46" s="21"/>
      <c r="K46" s="21"/>
      <c r="L46" s="21"/>
      <c r="M46" s="21"/>
      <c r="N46" s="18"/>
      <c r="O46" s="18"/>
      <c r="P46" s="18"/>
      <c r="Q46" s="18"/>
      <c r="R46" s="18"/>
      <c r="S46" s="24"/>
      <c r="T46" s="23"/>
      <c r="U46" s="25"/>
      <c r="V46" s="18"/>
      <c r="W46" s="24"/>
      <c r="X46" s="24"/>
      <c r="Y46" s="24"/>
      <c r="Z46" s="7"/>
      <c r="AA46" s="7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x14ac:dyDescent="0.3">
      <c r="A47" s="5"/>
      <c r="B47" s="5"/>
      <c r="C47" s="5"/>
      <c r="D47" s="23"/>
      <c r="E47" s="23"/>
      <c r="F47" s="21"/>
      <c r="G47" s="21"/>
      <c r="H47" s="21"/>
      <c r="I47" s="21"/>
      <c r="J47" s="21"/>
      <c r="K47" s="21"/>
      <c r="L47" s="21"/>
      <c r="M47" s="21"/>
      <c r="N47" s="18"/>
      <c r="O47" s="18"/>
      <c r="P47" s="18"/>
      <c r="Q47" s="18"/>
      <c r="R47" s="18"/>
      <c r="S47" s="24"/>
      <c r="T47" s="23"/>
      <c r="U47" s="25"/>
      <c r="V47" s="18"/>
      <c r="W47" s="24"/>
      <c r="X47" s="24"/>
      <c r="Y47" s="24"/>
      <c r="Z47" s="7"/>
      <c r="AA47" s="7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x14ac:dyDescent="0.3">
      <c r="A48" s="5"/>
      <c r="B48" s="5"/>
      <c r="C48" s="5"/>
      <c r="D48" s="23"/>
      <c r="E48" s="23"/>
      <c r="F48" s="21"/>
      <c r="G48" s="21"/>
      <c r="H48" s="21"/>
      <c r="I48" s="21"/>
      <c r="J48" s="21"/>
      <c r="K48" s="21"/>
      <c r="L48" s="21"/>
      <c r="M48" s="21"/>
      <c r="N48" s="18"/>
      <c r="O48" s="18"/>
      <c r="P48" s="18"/>
      <c r="Q48" s="18"/>
      <c r="R48" s="18"/>
      <c r="S48" s="24"/>
      <c r="T48" s="23"/>
      <c r="U48" s="25"/>
      <c r="V48" s="18"/>
      <c r="W48" s="24"/>
      <c r="X48" s="24"/>
      <c r="Y48" s="24"/>
      <c r="Z48" s="7"/>
      <c r="AA48" s="7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3">
      <c r="A49" s="5"/>
      <c r="B49" s="5"/>
      <c r="C49" s="5"/>
      <c r="D49" s="7"/>
      <c r="E49" s="7"/>
      <c r="F49" s="262"/>
      <c r="G49" s="262"/>
      <c r="H49" s="262"/>
      <c r="I49" s="262"/>
      <c r="J49" s="262"/>
      <c r="K49" s="262"/>
      <c r="L49" s="262"/>
      <c r="M49" s="262"/>
      <c r="N49" s="262"/>
      <c r="O49" s="99"/>
      <c r="P49" s="99"/>
      <c r="Q49" s="99"/>
      <c r="R49" s="99"/>
      <c r="S49" s="26"/>
      <c r="T49" s="23"/>
      <c r="U49" s="25"/>
      <c r="V49" s="18"/>
      <c r="W49" s="24"/>
      <c r="X49" s="24"/>
      <c r="Y49" s="24"/>
      <c r="Z49" s="7"/>
      <c r="AA49" s="7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3">
      <c r="A50" s="5"/>
      <c r="B50" s="5"/>
      <c r="C50" s="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3"/>
      <c r="U50" s="25"/>
      <c r="V50" s="18"/>
      <c r="W50" s="24"/>
      <c r="X50" s="24"/>
      <c r="Y50" s="24"/>
      <c r="Z50" s="7"/>
      <c r="AA50" s="7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3">
      <c r="A51" s="5"/>
      <c r="B51" s="5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23"/>
      <c r="U51" s="25"/>
      <c r="V51" s="18"/>
      <c r="W51" s="24"/>
      <c r="X51" s="24"/>
      <c r="Y51" s="24"/>
      <c r="Z51" s="7"/>
      <c r="AA51" s="7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3">
      <c r="A52" s="5"/>
      <c r="B52" s="5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23"/>
      <c r="U52" s="25"/>
      <c r="V52" s="18"/>
      <c r="W52" s="24"/>
      <c r="X52" s="24"/>
      <c r="Y52" s="24"/>
      <c r="Z52" s="7"/>
      <c r="AA52" s="7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3">
      <c r="A53" s="5"/>
      <c r="B53" s="5"/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262"/>
      <c r="W53" s="262"/>
      <c r="X53" s="262"/>
      <c r="Y53" s="26"/>
      <c r="Z53" s="7"/>
      <c r="AA53" s="7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3">
      <c r="A54" s="5"/>
      <c r="B54" s="5"/>
      <c r="C54" s="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24"/>
      <c r="Z54" s="7"/>
      <c r="AA54" s="24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3">
      <c r="A55" s="5"/>
      <c r="B55" s="5"/>
      <c r="C55" s="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262"/>
      <c r="V55" s="262"/>
      <c r="W55" s="262"/>
      <c r="X55" s="262"/>
      <c r="Y55" s="26"/>
      <c r="Z55" s="7"/>
      <c r="AA55" s="24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3">
      <c r="A56" s="5"/>
      <c r="B56" s="5"/>
      <c r="C56" s="5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99"/>
      <c r="P56" s="99"/>
      <c r="Q56" s="99"/>
      <c r="R56" s="99"/>
      <c r="S56" s="30"/>
      <c r="T56" s="7"/>
      <c r="U56" s="262"/>
      <c r="V56" s="262"/>
      <c r="W56" s="262"/>
      <c r="X56" s="262"/>
      <c r="Y56" s="27"/>
      <c r="Z56" s="7"/>
      <c r="AA56" s="7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7"/>
      <c r="U57" s="28"/>
      <c r="V57" s="28"/>
      <c r="W57" s="28"/>
      <c r="X57" s="28"/>
      <c r="Y57" s="24"/>
      <c r="Z57" s="7"/>
      <c r="AA57" s="7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.6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7"/>
      <c r="U58" s="263"/>
      <c r="V58" s="263"/>
      <c r="W58" s="263"/>
      <c r="X58" s="263"/>
      <c r="Y58" s="29"/>
      <c r="Z58" s="7"/>
      <c r="AA58" s="7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7"/>
      <c r="U59" s="7"/>
      <c r="V59" s="7"/>
      <c r="W59" s="7"/>
      <c r="X59" s="7"/>
      <c r="Y59" s="7"/>
      <c r="Z59" s="7"/>
      <c r="AA59" s="7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7"/>
      <c r="U60" s="7"/>
      <c r="V60" s="7"/>
      <c r="W60" s="7"/>
      <c r="X60" s="7"/>
      <c r="Y60" s="7"/>
      <c r="Z60" s="7"/>
      <c r="AA60" s="7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31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3"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x14ac:dyDescent="0.3"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x14ac:dyDescent="0.3"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x14ac:dyDescent="0.3"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</sheetData>
  <sheetProtection algorithmName="SHA-512" hashValue="ifvKIIv2i0P4+F1pbMEYJteqM/Lz8lMngLCYdTXTT/Q6EEQFl1UD50mswZ7Cu+K9jMPn13nGSib1K9pdrQPLvg==" saltValue="XiBQhxlAkErjJDIRzUsEsg==" spinCount="100000" sheet="1" objects="1" scenarios="1"/>
  <mergeCells count="26">
    <mergeCell ref="D31:D32"/>
    <mergeCell ref="F31:F32"/>
    <mergeCell ref="N31:N32"/>
    <mergeCell ref="S31:S32"/>
    <mergeCell ref="T35:U35"/>
    <mergeCell ref="D56:N56"/>
    <mergeCell ref="U56:X56"/>
    <mergeCell ref="U58:X58"/>
    <mergeCell ref="Y35:Y36"/>
    <mergeCell ref="F49:N49"/>
    <mergeCell ref="V53:X53"/>
    <mergeCell ref="U55:X55"/>
    <mergeCell ref="V35:V36"/>
    <mergeCell ref="W35:W36"/>
    <mergeCell ref="X35:X36"/>
    <mergeCell ref="D24:N24"/>
    <mergeCell ref="U29:AA29"/>
    <mergeCell ref="N22:P22"/>
    <mergeCell ref="D22:M22"/>
    <mergeCell ref="N18:U18"/>
    <mergeCell ref="N19:U19"/>
    <mergeCell ref="I9:J9"/>
    <mergeCell ref="G9:H9"/>
    <mergeCell ref="K9:L9"/>
    <mergeCell ref="N9:O9"/>
    <mergeCell ref="P9:Q9"/>
  </mergeCells>
  <conditionalFormatting sqref="Y58">
    <cfRule type="cellIs" dxfId="85" priority="41" operator="lessThan">
      <formula>0</formula>
    </cfRule>
    <cfRule type="cellIs" dxfId="84" priority="42" operator="greaterThan">
      <formula>0</formula>
    </cfRule>
  </conditionalFormatting>
  <conditionalFormatting sqref="V18:V19 N22:O22 C10:C12 E10:M12 T10:V15">
    <cfRule type="containsErrors" dxfId="83" priority="38">
      <formula>ISERROR(C10)</formula>
    </cfRule>
  </conditionalFormatting>
  <conditionalFormatting sqref="V18:V19 N22 C10:C12 E10:Q12">
    <cfRule type="containsErrors" dxfId="82" priority="36">
      <formula>ISERROR(C10)</formula>
    </cfRule>
  </conditionalFormatting>
  <conditionalFormatting sqref="D10:D12">
    <cfRule type="containsErrors" dxfId="81" priority="29">
      <formula>ISERROR(D10)</formula>
    </cfRule>
  </conditionalFormatting>
  <conditionalFormatting sqref="P10:P12">
    <cfRule type="containsErrors" dxfId="80" priority="18">
      <formula>ISERROR(P10)</formula>
    </cfRule>
  </conditionalFormatting>
  <conditionalFormatting sqref="Q10:Q12">
    <cfRule type="containsErrors" dxfId="79" priority="17">
      <formula>ISERROR(Q10)</formula>
    </cfRule>
  </conditionalFormatting>
  <conditionalFormatting sqref="B10:B12">
    <cfRule type="containsErrors" dxfId="78" priority="15">
      <formula>ISERROR(B10)</formula>
    </cfRule>
  </conditionalFormatting>
  <conditionalFormatting sqref="B10:C12">
    <cfRule type="expression" priority="164">
      <formula>istfehler+$C$10:$C$14</formula>
    </cfRule>
  </conditionalFormatting>
  <conditionalFormatting sqref="C14 E14:M14">
    <cfRule type="containsErrors" dxfId="77" priority="13">
      <formula>ISERROR(C14)</formula>
    </cfRule>
  </conditionalFormatting>
  <conditionalFormatting sqref="C14 E14:Q14">
    <cfRule type="containsErrors" dxfId="76" priority="12">
      <formula>ISERROR(C14)</formula>
    </cfRule>
  </conditionalFormatting>
  <conditionalFormatting sqref="D14">
    <cfRule type="containsErrors" dxfId="75" priority="11">
      <formula>ISERROR(D14)</formula>
    </cfRule>
  </conditionalFormatting>
  <conditionalFormatting sqref="P14">
    <cfRule type="containsErrors" dxfId="74" priority="10">
      <formula>ISERROR(P14)</formula>
    </cfRule>
  </conditionalFormatting>
  <conditionalFormatting sqref="Q14">
    <cfRule type="containsErrors" dxfId="73" priority="9">
      <formula>ISERROR(Q14)</formula>
    </cfRule>
  </conditionalFormatting>
  <conditionalFormatting sqref="B14">
    <cfRule type="containsErrors" dxfId="72" priority="8">
      <formula>ISERROR(B14)</formula>
    </cfRule>
  </conditionalFormatting>
  <conditionalFormatting sqref="B14:C14">
    <cfRule type="expression" priority="14">
      <formula>istfehler+$C$10:$C$14</formula>
    </cfRule>
  </conditionalFormatting>
  <conditionalFormatting sqref="C13 E13:M13">
    <cfRule type="containsErrors" dxfId="71" priority="6">
      <formula>ISERROR(C13)</formula>
    </cfRule>
  </conditionalFormatting>
  <conditionalFormatting sqref="C13 E13:Q13">
    <cfRule type="containsErrors" dxfId="70" priority="5">
      <formula>ISERROR(C13)</formula>
    </cfRule>
  </conditionalFormatting>
  <conditionalFormatting sqref="D13">
    <cfRule type="containsErrors" dxfId="69" priority="4">
      <formula>ISERROR(D13)</formula>
    </cfRule>
  </conditionalFormatting>
  <conditionalFormatting sqref="P13">
    <cfRule type="containsErrors" dxfId="68" priority="3">
      <formula>ISERROR(P13)</formula>
    </cfRule>
  </conditionalFormatting>
  <conditionalFormatting sqref="Q13">
    <cfRule type="containsErrors" dxfId="67" priority="2">
      <formula>ISERROR(Q13)</formula>
    </cfRule>
  </conditionalFormatting>
  <conditionalFormatting sqref="B13">
    <cfRule type="containsErrors" dxfId="66" priority="1">
      <formula>ISERROR(B13)</formula>
    </cfRule>
  </conditionalFormatting>
  <conditionalFormatting sqref="B13:C13">
    <cfRule type="expression" priority="7">
      <formula>istfehler+$C$10:$C$14</formula>
    </cfRule>
  </conditionalFormatting>
  <hyperlinks>
    <hyperlink ref="D10" location="'Berechnung 1'!A1" display="Berechnung 1" xr:uid="{00000000-0004-0000-0100-000000000000}"/>
    <hyperlink ref="D11" location="'Berechnung 2'!A1" display="Berechnung 2" xr:uid="{00000000-0004-0000-0100-000001000000}"/>
    <hyperlink ref="D12" location="'Berechnung 3'!A1" display="Berechnung 3" xr:uid="{00000000-0004-0000-0100-000002000000}"/>
    <hyperlink ref="D13" location="'Berechnung 4'!A1" display="Berechnung 4" xr:uid="{00000000-0004-0000-0100-000003000000}"/>
    <hyperlink ref="D14" location="'Berechnung 5'!A1" display="Berechnung 5" xr:uid="{00000000-0004-0000-0100-000004000000}"/>
  </hyperlinks>
  <pageMargins left="0.7" right="0.7" top="0.75" bottom="0.75" header="0.3" footer="0.3"/>
  <pageSetup paperSize="256" scale="35" orientation="landscape" horizontalDpi="300" verticalDpi="0" r:id="rId1"/>
  <rowBreaks count="2" manualBreakCount="2">
    <brk id="23" max="22" man="1"/>
    <brk id="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0"/>
  <sheetViews>
    <sheetView zoomScale="90" zoomScaleNormal="90" workbookViewId="0">
      <selection activeCell="E21" sqref="E21"/>
    </sheetView>
  </sheetViews>
  <sheetFormatPr baseColWidth="10" defaultColWidth="11.5546875" defaultRowHeight="14.4" x14ac:dyDescent="0.3"/>
  <cols>
    <col min="1" max="1" width="3.6640625" style="5" customWidth="1"/>
    <col min="2" max="4" width="19.6640625" style="5" customWidth="1"/>
    <col min="5" max="5" width="12.6640625" style="5" customWidth="1"/>
    <col min="6" max="6" width="7.6640625" style="5" customWidth="1"/>
    <col min="7" max="7" width="19.6640625" style="5" customWidth="1"/>
    <col min="8" max="8" width="12.6640625" style="5" customWidth="1"/>
    <col min="9" max="9" width="7.6640625" style="5" customWidth="1"/>
    <col min="10" max="10" width="19.6640625" style="5" customWidth="1"/>
    <col min="11" max="11" width="3.6640625" style="5" customWidth="1"/>
    <col min="12" max="16384" width="11.5546875" style="5"/>
  </cols>
  <sheetData>
    <row r="1" spans="2:10" ht="15" thickBot="1" x14ac:dyDescent="0.35"/>
    <row r="2" spans="2:10" ht="15" thickBot="1" x14ac:dyDescent="0.35">
      <c r="B2" s="50" t="s">
        <v>55</v>
      </c>
      <c r="C2" s="277" t="s">
        <v>56</v>
      </c>
      <c r="D2" s="278"/>
      <c r="E2" s="278"/>
      <c r="F2" s="278"/>
      <c r="G2" s="278"/>
      <c r="H2" s="279"/>
      <c r="I2" s="111"/>
    </row>
    <row r="3" spans="2:10" x14ac:dyDescent="0.3">
      <c r="B3" s="7"/>
      <c r="C3" s="7"/>
      <c r="D3" s="7"/>
      <c r="E3" s="7"/>
      <c r="F3" s="7"/>
    </row>
    <row r="4" spans="2:10" x14ac:dyDescent="0.3">
      <c r="B4" s="93"/>
      <c r="C4" s="5" t="s">
        <v>25</v>
      </c>
      <c r="D4" s="7"/>
      <c r="E4" s="7"/>
      <c r="F4" s="7"/>
    </row>
    <row r="5" spans="2:10" x14ac:dyDescent="0.3">
      <c r="D5" s="7"/>
      <c r="E5" s="7"/>
      <c r="F5" s="7"/>
    </row>
    <row r="6" spans="2:10" x14ac:dyDescent="0.3">
      <c r="B6" s="97" t="s">
        <v>58</v>
      </c>
    </row>
    <row r="7" spans="2:10" ht="43.2" customHeight="1" x14ac:dyDescent="0.3">
      <c r="B7" s="274" t="s">
        <v>45</v>
      </c>
      <c r="C7" s="274" t="s">
        <v>46</v>
      </c>
      <c r="D7" s="268" t="s">
        <v>47</v>
      </c>
      <c r="E7" s="286" t="s">
        <v>48</v>
      </c>
      <c r="F7" s="287"/>
      <c r="G7" s="269" t="s">
        <v>52</v>
      </c>
      <c r="H7" s="268" t="s">
        <v>53</v>
      </c>
      <c r="I7" s="269"/>
      <c r="J7" s="274" t="s">
        <v>54</v>
      </c>
    </row>
    <row r="8" spans="2:10" x14ac:dyDescent="0.3">
      <c r="B8" s="280"/>
      <c r="C8" s="280"/>
      <c r="D8" s="270"/>
      <c r="E8" s="284">
        <f>IF(PrüfungAufnahme225!F13="","",PrüfungAufnahme225!F13)</f>
        <v>44348</v>
      </c>
      <c r="F8" s="285"/>
      <c r="G8" s="282"/>
      <c r="H8" s="270"/>
      <c r="I8" s="271"/>
      <c r="J8" s="275"/>
    </row>
    <row r="9" spans="2:10" x14ac:dyDescent="0.3">
      <c r="B9" s="281"/>
      <c r="C9" s="281"/>
      <c r="D9" s="272"/>
      <c r="E9" s="288" t="s">
        <v>81</v>
      </c>
      <c r="F9" s="289"/>
      <c r="G9" s="283"/>
      <c r="H9" s="272"/>
      <c r="I9" s="273"/>
      <c r="J9" s="276"/>
    </row>
    <row r="10" spans="2:10" x14ac:dyDescent="0.3">
      <c r="B10" s="80">
        <v>1</v>
      </c>
      <c r="C10" s="80">
        <v>2</v>
      </c>
      <c r="D10" s="80">
        <v>3</v>
      </c>
      <c r="E10" s="266">
        <v>4</v>
      </c>
      <c r="F10" s="267"/>
      <c r="G10" s="80">
        <v>5</v>
      </c>
      <c r="H10" s="266">
        <v>5</v>
      </c>
      <c r="I10" s="267"/>
      <c r="J10" s="80">
        <v>5</v>
      </c>
    </row>
    <row r="11" spans="2:10" x14ac:dyDescent="0.3">
      <c r="B11" s="86" t="str">
        <f ca="1">'Übersicht Baustoffe'!E10</f>
        <v>Betonstahl</v>
      </c>
      <c r="C11" s="86" t="str">
        <f ca="1">'Übersicht Baustoffe'!C10</f>
        <v>OZ a</v>
      </c>
      <c r="D11" s="87" t="str">
        <f ca="1">'Übersicht Baustoffe'!F10</f>
        <v>24 1062 100</v>
      </c>
      <c r="E11" s="102">
        <f ca="1">'Übersicht Baustoffe'!G10</f>
        <v>1000</v>
      </c>
      <c r="F11" s="112" t="str">
        <f ca="1">'Übersicht Baustoffe'!H10</f>
        <v>EUR/t</v>
      </c>
      <c r="G11" s="88" t="str">
        <f>IF('Übersicht Baustoffe'!R10="","",'Übersicht Baustoffe'!R10)</f>
        <v>Einbau</v>
      </c>
      <c r="H11" s="115">
        <f ca="1">'Übersicht Baustoffe'!I10</f>
        <v>1</v>
      </c>
      <c r="I11" s="118" t="str">
        <f ca="1">'Übersicht Baustoffe'!J10</f>
        <v>t/t</v>
      </c>
      <c r="J11" s="89"/>
    </row>
    <row r="12" spans="2:10" x14ac:dyDescent="0.3">
      <c r="B12" s="81" t="str">
        <f ca="1">'Übersicht Baustoffe'!E11</f>
        <v>Betonstahl</v>
      </c>
      <c r="C12" s="81" t="str">
        <f ca="1">'Übersicht Baustoffe'!C11</f>
        <v>OZ b</v>
      </c>
      <c r="D12" s="83" t="str">
        <f ca="1">'Übersicht Baustoffe'!F11</f>
        <v>24 1062 100</v>
      </c>
      <c r="E12" s="103">
        <f ca="1">'Übersicht Baustoffe'!G11</f>
        <v>1000</v>
      </c>
      <c r="F12" s="113" t="str">
        <f ca="1">'Übersicht Baustoffe'!H11</f>
        <v>EUR/t</v>
      </c>
      <c r="G12" s="84" t="str">
        <f>IF('Übersicht Baustoffe'!R11="","",'Übersicht Baustoffe'!R11)</f>
        <v>Einbau</v>
      </c>
      <c r="H12" s="116">
        <f ca="1">'Übersicht Baustoffe'!I11</f>
        <v>1</v>
      </c>
      <c r="I12" s="119" t="str">
        <f ca="1">'Übersicht Baustoffe'!J11</f>
        <v>t/t</v>
      </c>
      <c r="J12" s="85"/>
    </row>
    <row r="13" spans="2:10" x14ac:dyDescent="0.3">
      <c r="B13" s="81" t="e">
        <f ca="1">'Übersicht Baustoffe'!E12</f>
        <v>#NUM!</v>
      </c>
      <c r="C13" s="81" t="e">
        <f ca="1">'Übersicht Baustoffe'!C12</f>
        <v>#NUM!</v>
      </c>
      <c r="D13" s="83" t="e">
        <f ca="1">'Übersicht Baustoffe'!F12</f>
        <v>#NUM!</v>
      </c>
      <c r="E13" s="103" t="e">
        <f ca="1">'Übersicht Baustoffe'!G12</f>
        <v>#NUM!</v>
      </c>
      <c r="F13" s="113" t="e">
        <f ca="1">'Übersicht Baustoffe'!H12</f>
        <v>#NUM!</v>
      </c>
      <c r="G13" s="84" t="str">
        <f>IF('Übersicht Baustoffe'!R12="","",'Übersicht Baustoffe'!R12)</f>
        <v/>
      </c>
      <c r="H13" s="116" t="e">
        <f ca="1">'Übersicht Baustoffe'!I12</f>
        <v>#NUM!</v>
      </c>
      <c r="I13" s="119" t="e">
        <f ca="1">'Übersicht Baustoffe'!J12</f>
        <v>#NUM!</v>
      </c>
      <c r="J13" s="85"/>
    </row>
    <row r="14" spans="2:10" x14ac:dyDescent="0.3">
      <c r="B14" s="81" t="e">
        <f ca="1">'Übersicht Baustoffe'!E13</f>
        <v>#NUM!</v>
      </c>
      <c r="C14" s="81" t="e">
        <f ca="1">'Übersicht Baustoffe'!C13</f>
        <v>#NUM!</v>
      </c>
      <c r="D14" s="83" t="e">
        <f ca="1">'Übersicht Baustoffe'!F13</f>
        <v>#NUM!</v>
      </c>
      <c r="E14" s="103" t="e">
        <f ca="1">'Übersicht Baustoffe'!G13</f>
        <v>#NUM!</v>
      </c>
      <c r="F14" s="113" t="e">
        <f ca="1">'Übersicht Baustoffe'!H13</f>
        <v>#NUM!</v>
      </c>
      <c r="G14" s="84" t="str">
        <f>IF('Übersicht Baustoffe'!R13="","",'Übersicht Baustoffe'!R13)</f>
        <v/>
      </c>
      <c r="H14" s="116" t="e">
        <f ca="1">'Übersicht Baustoffe'!I13</f>
        <v>#NUM!</v>
      </c>
      <c r="I14" s="119" t="e">
        <f ca="1">'Übersicht Baustoffe'!J13</f>
        <v>#NUM!</v>
      </c>
      <c r="J14" s="85"/>
    </row>
    <row r="15" spans="2:10" x14ac:dyDescent="0.3">
      <c r="B15" s="81" t="e">
        <f ca="1">'Übersicht Baustoffe'!E14</f>
        <v>#NUM!</v>
      </c>
      <c r="C15" s="81" t="e">
        <f ca="1">'Übersicht Baustoffe'!C14</f>
        <v>#NUM!</v>
      </c>
      <c r="D15" s="83" t="e">
        <f ca="1">'Übersicht Baustoffe'!F14</f>
        <v>#NUM!</v>
      </c>
      <c r="E15" s="103" t="e">
        <f ca="1">'Übersicht Baustoffe'!G14</f>
        <v>#NUM!</v>
      </c>
      <c r="F15" s="113" t="e">
        <f ca="1">'Übersicht Baustoffe'!H14</f>
        <v>#NUM!</v>
      </c>
      <c r="G15" s="84" t="str">
        <f>IF('Übersicht Baustoffe'!R14="","",'Übersicht Baustoffe'!R14)</f>
        <v/>
      </c>
      <c r="H15" s="116" t="e">
        <f ca="1">'Übersicht Baustoffe'!I14</f>
        <v>#NUM!</v>
      </c>
      <c r="I15" s="119" t="e">
        <f ca="1">'Übersicht Baustoffe'!J14</f>
        <v>#NUM!</v>
      </c>
      <c r="J15" s="85"/>
    </row>
    <row r="16" spans="2:10" x14ac:dyDescent="0.3">
      <c r="B16" s="81" t="e">
        <f>'Übersicht Baustoffe'!#REF!</f>
        <v>#REF!</v>
      </c>
      <c r="C16" s="81" t="e">
        <f>'Übersicht Baustoffe'!#REF!</f>
        <v>#REF!</v>
      </c>
      <c r="D16" s="83" t="e">
        <f>'Übersicht Baustoffe'!#REF!</f>
        <v>#REF!</v>
      </c>
      <c r="E16" s="103" t="e">
        <f>'Übersicht Baustoffe'!#REF!</f>
        <v>#REF!</v>
      </c>
      <c r="F16" s="113" t="e">
        <f>'Übersicht Baustoffe'!#REF!</f>
        <v>#REF!</v>
      </c>
      <c r="G16" s="84" t="e">
        <f>IF('Übersicht Baustoffe'!#REF!="","",'Übersicht Baustoffe'!#REF!)</f>
        <v>#REF!</v>
      </c>
      <c r="H16" s="116" t="e">
        <f>'Übersicht Baustoffe'!#REF!</f>
        <v>#REF!</v>
      </c>
      <c r="I16" s="119" t="e">
        <f>'Übersicht Baustoffe'!#REF!</f>
        <v>#REF!</v>
      </c>
      <c r="J16" s="85"/>
    </row>
    <row r="17" spans="2:10" x14ac:dyDescent="0.3">
      <c r="B17" s="81" t="e">
        <f>'Übersicht Baustoffe'!#REF!</f>
        <v>#REF!</v>
      </c>
      <c r="C17" s="81" t="e">
        <f>'Übersicht Baustoffe'!#REF!</f>
        <v>#REF!</v>
      </c>
      <c r="D17" s="83" t="e">
        <f>'Übersicht Baustoffe'!#REF!</f>
        <v>#REF!</v>
      </c>
      <c r="E17" s="103" t="e">
        <f>'Übersicht Baustoffe'!#REF!</f>
        <v>#REF!</v>
      </c>
      <c r="F17" s="113" t="e">
        <f>'Übersicht Baustoffe'!#REF!</f>
        <v>#REF!</v>
      </c>
      <c r="G17" s="84" t="e">
        <f>IF('Übersicht Baustoffe'!#REF!="","",'Übersicht Baustoffe'!#REF!)</f>
        <v>#REF!</v>
      </c>
      <c r="H17" s="116" t="e">
        <f>'Übersicht Baustoffe'!#REF!</f>
        <v>#REF!</v>
      </c>
      <c r="I17" s="119" t="e">
        <f>'Übersicht Baustoffe'!#REF!</f>
        <v>#REF!</v>
      </c>
      <c r="J17" s="85"/>
    </row>
    <row r="18" spans="2:10" x14ac:dyDescent="0.3">
      <c r="B18" s="81" t="e">
        <f>'Übersicht Baustoffe'!#REF!</f>
        <v>#REF!</v>
      </c>
      <c r="C18" s="81" t="e">
        <f>'Übersicht Baustoffe'!#REF!</f>
        <v>#REF!</v>
      </c>
      <c r="D18" s="83" t="e">
        <f>'Übersicht Baustoffe'!#REF!</f>
        <v>#REF!</v>
      </c>
      <c r="E18" s="103" t="e">
        <f>'Übersicht Baustoffe'!#REF!</f>
        <v>#REF!</v>
      </c>
      <c r="F18" s="113" t="e">
        <f>'Übersicht Baustoffe'!#REF!</f>
        <v>#REF!</v>
      </c>
      <c r="G18" s="84" t="e">
        <f>IF('Übersicht Baustoffe'!#REF!="","",'Übersicht Baustoffe'!#REF!)</f>
        <v>#REF!</v>
      </c>
      <c r="H18" s="116" t="e">
        <f>'Übersicht Baustoffe'!#REF!</f>
        <v>#REF!</v>
      </c>
      <c r="I18" s="119" t="e">
        <f>'Übersicht Baustoffe'!#REF!</f>
        <v>#REF!</v>
      </c>
      <c r="J18" s="85"/>
    </row>
    <row r="19" spans="2:10" x14ac:dyDescent="0.3">
      <c r="B19" s="81" t="e">
        <f>'Übersicht Baustoffe'!#REF!</f>
        <v>#REF!</v>
      </c>
      <c r="C19" s="81" t="e">
        <f>'Übersicht Baustoffe'!#REF!</f>
        <v>#REF!</v>
      </c>
      <c r="D19" s="83" t="e">
        <f>'Übersicht Baustoffe'!#REF!</f>
        <v>#REF!</v>
      </c>
      <c r="E19" s="103" t="e">
        <f>'Übersicht Baustoffe'!#REF!</f>
        <v>#REF!</v>
      </c>
      <c r="F19" s="113" t="e">
        <f>'Übersicht Baustoffe'!#REF!</f>
        <v>#REF!</v>
      </c>
      <c r="G19" s="84" t="e">
        <f>IF('Übersicht Baustoffe'!#REF!="","",'Übersicht Baustoffe'!#REF!)</f>
        <v>#REF!</v>
      </c>
      <c r="H19" s="116" t="e">
        <f>'Übersicht Baustoffe'!#REF!</f>
        <v>#REF!</v>
      </c>
      <c r="I19" s="119" t="e">
        <f>'Übersicht Baustoffe'!#REF!</f>
        <v>#REF!</v>
      </c>
      <c r="J19" s="85"/>
    </row>
    <row r="20" spans="2:10" x14ac:dyDescent="0.3">
      <c r="B20" s="81" t="e">
        <f>'Übersicht Baustoffe'!#REF!</f>
        <v>#REF!</v>
      </c>
      <c r="C20" s="81" t="e">
        <f>'Übersicht Baustoffe'!#REF!</f>
        <v>#REF!</v>
      </c>
      <c r="D20" s="83" t="e">
        <f>'Übersicht Baustoffe'!#REF!</f>
        <v>#REF!</v>
      </c>
      <c r="E20" s="103" t="e">
        <f>'Übersicht Baustoffe'!#REF!</f>
        <v>#REF!</v>
      </c>
      <c r="F20" s="113" t="e">
        <f>'Übersicht Baustoffe'!#REF!</f>
        <v>#REF!</v>
      </c>
      <c r="G20" s="84" t="e">
        <f>IF('Übersicht Baustoffe'!#REF!="","",'Übersicht Baustoffe'!#REF!)</f>
        <v>#REF!</v>
      </c>
      <c r="H20" s="116" t="e">
        <f>'Übersicht Baustoffe'!#REF!</f>
        <v>#REF!</v>
      </c>
      <c r="I20" s="119" t="e">
        <f>'Übersicht Baustoffe'!#REF!</f>
        <v>#REF!</v>
      </c>
      <c r="J20" s="85"/>
    </row>
    <row r="21" spans="2:10" x14ac:dyDescent="0.3">
      <c r="B21" s="81" t="e">
        <f>'Übersicht Baustoffe'!#REF!</f>
        <v>#REF!</v>
      </c>
      <c r="C21" s="81" t="e">
        <f>'Übersicht Baustoffe'!#REF!</f>
        <v>#REF!</v>
      </c>
      <c r="D21" s="83" t="e">
        <f>'Übersicht Baustoffe'!#REF!</f>
        <v>#REF!</v>
      </c>
      <c r="E21" s="103" t="e">
        <f>'Übersicht Baustoffe'!#REF!</f>
        <v>#REF!</v>
      </c>
      <c r="F21" s="113" t="e">
        <f>'Übersicht Baustoffe'!#REF!</f>
        <v>#REF!</v>
      </c>
      <c r="G21" s="84" t="e">
        <f>IF('Übersicht Baustoffe'!#REF!="","",'Übersicht Baustoffe'!#REF!)</f>
        <v>#REF!</v>
      </c>
      <c r="H21" s="116" t="e">
        <f>'Übersicht Baustoffe'!#REF!</f>
        <v>#REF!</v>
      </c>
      <c r="I21" s="119" t="e">
        <f>'Übersicht Baustoffe'!#REF!</f>
        <v>#REF!</v>
      </c>
      <c r="J21" s="85"/>
    </row>
    <row r="22" spans="2:10" x14ac:dyDescent="0.3">
      <c r="B22" s="81" t="e">
        <f>'Übersicht Baustoffe'!#REF!</f>
        <v>#REF!</v>
      </c>
      <c r="C22" s="81" t="e">
        <f>'Übersicht Baustoffe'!#REF!</f>
        <v>#REF!</v>
      </c>
      <c r="D22" s="83" t="e">
        <f>'Übersicht Baustoffe'!#REF!</f>
        <v>#REF!</v>
      </c>
      <c r="E22" s="103" t="e">
        <f>'Übersicht Baustoffe'!#REF!</f>
        <v>#REF!</v>
      </c>
      <c r="F22" s="113" t="e">
        <f>'Übersicht Baustoffe'!#REF!</f>
        <v>#REF!</v>
      </c>
      <c r="G22" s="84" t="e">
        <f>IF('Übersicht Baustoffe'!#REF!="","",'Übersicht Baustoffe'!#REF!)</f>
        <v>#REF!</v>
      </c>
      <c r="H22" s="116" t="e">
        <f>'Übersicht Baustoffe'!#REF!</f>
        <v>#REF!</v>
      </c>
      <c r="I22" s="119" t="e">
        <f>'Übersicht Baustoffe'!#REF!</f>
        <v>#REF!</v>
      </c>
      <c r="J22" s="85"/>
    </row>
    <row r="23" spans="2:10" x14ac:dyDescent="0.3">
      <c r="B23" s="81" t="e">
        <f>'Übersicht Baustoffe'!#REF!</f>
        <v>#REF!</v>
      </c>
      <c r="C23" s="81" t="e">
        <f>'Übersicht Baustoffe'!#REF!</f>
        <v>#REF!</v>
      </c>
      <c r="D23" s="83" t="e">
        <f>'Übersicht Baustoffe'!#REF!</f>
        <v>#REF!</v>
      </c>
      <c r="E23" s="103" t="e">
        <f>'Übersicht Baustoffe'!#REF!</f>
        <v>#REF!</v>
      </c>
      <c r="F23" s="113" t="e">
        <f>'Übersicht Baustoffe'!#REF!</f>
        <v>#REF!</v>
      </c>
      <c r="G23" s="84" t="e">
        <f>IF('Übersicht Baustoffe'!#REF!="","",'Übersicht Baustoffe'!#REF!)</f>
        <v>#REF!</v>
      </c>
      <c r="H23" s="116" t="e">
        <f>'Übersicht Baustoffe'!#REF!</f>
        <v>#REF!</v>
      </c>
      <c r="I23" s="119" t="e">
        <f>'Übersicht Baustoffe'!#REF!</f>
        <v>#REF!</v>
      </c>
      <c r="J23" s="85"/>
    </row>
    <row r="24" spans="2:10" x14ac:dyDescent="0.3">
      <c r="B24" s="81" t="e">
        <f>'Übersicht Baustoffe'!#REF!</f>
        <v>#REF!</v>
      </c>
      <c r="C24" s="81" t="e">
        <f>'Übersicht Baustoffe'!#REF!</f>
        <v>#REF!</v>
      </c>
      <c r="D24" s="83" t="e">
        <f>'Übersicht Baustoffe'!#REF!</f>
        <v>#REF!</v>
      </c>
      <c r="E24" s="103" t="e">
        <f>'Übersicht Baustoffe'!#REF!</f>
        <v>#REF!</v>
      </c>
      <c r="F24" s="113" t="e">
        <f>'Übersicht Baustoffe'!#REF!</f>
        <v>#REF!</v>
      </c>
      <c r="G24" s="84" t="e">
        <f>IF('Übersicht Baustoffe'!#REF!="","",'Übersicht Baustoffe'!#REF!)</f>
        <v>#REF!</v>
      </c>
      <c r="H24" s="116" t="e">
        <f>'Übersicht Baustoffe'!#REF!</f>
        <v>#REF!</v>
      </c>
      <c r="I24" s="119" t="e">
        <f>'Übersicht Baustoffe'!#REF!</f>
        <v>#REF!</v>
      </c>
      <c r="J24" s="85"/>
    </row>
    <row r="25" spans="2:10" x14ac:dyDescent="0.3">
      <c r="B25" s="81" t="e">
        <f>'Übersicht Baustoffe'!#REF!</f>
        <v>#REF!</v>
      </c>
      <c r="C25" s="81" t="e">
        <f>'Übersicht Baustoffe'!#REF!</f>
        <v>#REF!</v>
      </c>
      <c r="D25" s="83" t="e">
        <f>'Übersicht Baustoffe'!#REF!</f>
        <v>#REF!</v>
      </c>
      <c r="E25" s="103" t="e">
        <f>'Übersicht Baustoffe'!#REF!</f>
        <v>#REF!</v>
      </c>
      <c r="F25" s="113" t="e">
        <f>'Übersicht Baustoffe'!#REF!</f>
        <v>#REF!</v>
      </c>
      <c r="G25" s="84" t="e">
        <f>IF('Übersicht Baustoffe'!#REF!="","",'Übersicht Baustoffe'!#REF!)</f>
        <v>#REF!</v>
      </c>
      <c r="H25" s="116" t="e">
        <f>'Übersicht Baustoffe'!#REF!</f>
        <v>#REF!</v>
      </c>
      <c r="I25" s="119" t="e">
        <f>'Übersicht Baustoffe'!#REF!</f>
        <v>#REF!</v>
      </c>
      <c r="J25" s="85"/>
    </row>
    <row r="26" spans="2:10" x14ac:dyDescent="0.3">
      <c r="B26" s="81" t="e">
        <f>'Übersicht Baustoffe'!#REF!</f>
        <v>#REF!</v>
      </c>
      <c r="C26" s="81" t="e">
        <f>'Übersicht Baustoffe'!#REF!</f>
        <v>#REF!</v>
      </c>
      <c r="D26" s="83" t="e">
        <f>'Übersicht Baustoffe'!#REF!</f>
        <v>#REF!</v>
      </c>
      <c r="E26" s="103" t="e">
        <f>'Übersicht Baustoffe'!#REF!</f>
        <v>#REF!</v>
      </c>
      <c r="F26" s="113" t="e">
        <f>'Übersicht Baustoffe'!#REF!</f>
        <v>#REF!</v>
      </c>
      <c r="G26" s="84" t="e">
        <f>IF('Übersicht Baustoffe'!#REF!="","",'Übersicht Baustoffe'!#REF!)</f>
        <v>#REF!</v>
      </c>
      <c r="H26" s="116" t="e">
        <f>'Übersicht Baustoffe'!#REF!</f>
        <v>#REF!</v>
      </c>
      <c r="I26" s="119" t="e">
        <f>'Übersicht Baustoffe'!#REF!</f>
        <v>#REF!</v>
      </c>
      <c r="J26" s="85"/>
    </row>
    <row r="27" spans="2:10" x14ac:dyDescent="0.3">
      <c r="B27" s="81" t="e">
        <f>'Übersicht Baustoffe'!#REF!</f>
        <v>#REF!</v>
      </c>
      <c r="C27" s="81" t="e">
        <f>'Übersicht Baustoffe'!#REF!</f>
        <v>#REF!</v>
      </c>
      <c r="D27" s="83" t="e">
        <f>'Übersicht Baustoffe'!#REF!</f>
        <v>#REF!</v>
      </c>
      <c r="E27" s="103" t="e">
        <f>'Übersicht Baustoffe'!#REF!</f>
        <v>#REF!</v>
      </c>
      <c r="F27" s="113" t="e">
        <f>'Übersicht Baustoffe'!#REF!</f>
        <v>#REF!</v>
      </c>
      <c r="G27" s="84" t="e">
        <f>IF('Übersicht Baustoffe'!#REF!="","",'Übersicht Baustoffe'!#REF!)</f>
        <v>#REF!</v>
      </c>
      <c r="H27" s="116" t="e">
        <f>'Übersicht Baustoffe'!#REF!</f>
        <v>#REF!</v>
      </c>
      <c r="I27" s="119" t="e">
        <f>'Übersicht Baustoffe'!#REF!</f>
        <v>#REF!</v>
      </c>
      <c r="J27" s="85"/>
    </row>
    <row r="28" spans="2:10" x14ac:dyDescent="0.3">
      <c r="B28" s="81" t="e">
        <f>'Übersicht Baustoffe'!#REF!</f>
        <v>#REF!</v>
      </c>
      <c r="C28" s="81" t="e">
        <f>'Übersicht Baustoffe'!#REF!</f>
        <v>#REF!</v>
      </c>
      <c r="D28" s="83" t="e">
        <f>'Übersicht Baustoffe'!#REF!</f>
        <v>#REF!</v>
      </c>
      <c r="E28" s="103" t="e">
        <f>'Übersicht Baustoffe'!#REF!</f>
        <v>#REF!</v>
      </c>
      <c r="F28" s="113" t="e">
        <f>'Übersicht Baustoffe'!#REF!</f>
        <v>#REF!</v>
      </c>
      <c r="G28" s="84" t="e">
        <f>IF('Übersicht Baustoffe'!#REF!="","",'Übersicht Baustoffe'!#REF!)</f>
        <v>#REF!</v>
      </c>
      <c r="H28" s="116" t="e">
        <f>'Übersicht Baustoffe'!#REF!</f>
        <v>#REF!</v>
      </c>
      <c r="I28" s="119" t="e">
        <f>'Übersicht Baustoffe'!#REF!</f>
        <v>#REF!</v>
      </c>
      <c r="J28" s="85"/>
    </row>
    <row r="29" spans="2:10" x14ac:dyDescent="0.3">
      <c r="B29" s="81" t="e">
        <f>'Übersicht Baustoffe'!#REF!</f>
        <v>#REF!</v>
      </c>
      <c r="C29" s="81" t="e">
        <f>'Übersicht Baustoffe'!#REF!</f>
        <v>#REF!</v>
      </c>
      <c r="D29" s="83" t="e">
        <f>'Übersicht Baustoffe'!#REF!</f>
        <v>#REF!</v>
      </c>
      <c r="E29" s="103" t="e">
        <f>'Übersicht Baustoffe'!#REF!</f>
        <v>#REF!</v>
      </c>
      <c r="F29" s="113" t="e">
        <f>'Übersicht Baustoffe'!#REF!</f>
        <v>#REF!</v>
      </c>
      <c r="G29" s="84" t="e">
        <f>IF('Übersicht Baustoffe'!#REF!="","",'Übersicht Baustoffe'!#REF!)</f>
        <v>#REF!</v>
      </c>
      <c r="H29" s="116" t="e">
        <f>'Übersicht Baustoffe'!#REF!</f>
        <v>#REF!</v>
      </c>
      <c r="I29" s="119" t="e">
        <f>'Übersicht Baustoffe'!#REF!</f>
        <v>#REF!</v>
      </c>
      <c r="J29" s="85"/>
    </row>
    <row r="30" spans="2:10" x14ac:dyDescent="0.3">
      <c r="B30" s="81" t="e">
        <f>'Übersicht Baustoffe'!#REF!</f>
        <v>#REF!</v>
      </c>
      <c r="C30" s="81" t="e">
        <f>'Übersicht Baustoffe'!#REF!</f>
        <v>#REF!</v>
      </c>
      <c r="D30" s="83" t="e">
        <f>'Übersicht Baustoffe'!#REF!</f>
        <v>#REF!</v>
      </c>
      <c r="E30" s="103" t="e">
        <f>'Übersicht Baustoffe'!#REF!</f>
        <v>#REF!</v>
      </c>
      <c r="F30" s="113" t="e">
        <f>'Übersicht Baustoffe'!#REF!</f>
        <v>#REF!</v>
      </c>
      <c r="G30" s="84" t="e">
        <f>IF('Übersicht Baustoffe'!#REF!="","",'Übersicht Baustoffe'!#REF!)</f>
        <v>#REF!</v>
      </c>
      <c r="H30" s="116" t="e">
        <f>'Übersicht Baustoffe'!#REF!</f>
        <v>#REF!</v>
      </c>
      <c r="I30" s="119" t="e">
        <f>'Übersicht Baustoffe'!#REF!</f>
        <v>#REF!</v>
      </c>
      <c r="J30" s="85"/>
    </row>
    <row r="31" spans="2:10" x14ac:dyDescent="0.3">
      <c r="B31" s="81" t="e">
        <f>'Übersicht Baustoffe'!#REF!</f>
        <v>#REF!</v>
      </c>
      <c r="C31" s="81" t="e">
        <f>'Übersicht Baustoffe'!#REF!</f>
        <v>#REF!</v>
      </c>
      <c r="D31" s="83" t="e">
        <f>'Übersicht Baustoffe'!#REF!</f>
        <v>#REF!</v>
      </c>
      <c r="E31" s="103" t="e">
        <f>'Übersicht Baustoffe'!#REF!</f>
        <v>#REF!</v>
      </c>
      <c r="F31" s="113" t="e">
        <f>'Übersicht Baustoffe'!#REF!</f>
        <v>#REF!</v>
      </c>
      <c r="G31" s="84" t="e">
        <f>IF('Übersicht Baustoffe'!#REF!="","",'Übersicht Baustoffe'!#REF!)</f>
        <v>#REF!</v>
      </c>
      <c r="H31" s="116" t="e">
        <f>'Übersicht Baustoffe'!#REF!</f>
        <v>#REF!</v>
      </c>
      <c r="I31" s="119" t="e">
        <f>'Übersicht Baustoffe'!#REF!</f>
        <v>#REF!</v>
      </c>
      <c r="J31" s="85"/>
    </row>
    <row r="32" spans="2:10" x14ac:dyDescent="0.3">
      <c r="B32" s="81" t="e">
        <f>'Übersicht Baustoffe'!#REF!</f>
        <v>#REF!</v>
      </c>
      <c r="C32" s="81" t="e">
        <f>'Übersicht Baustoffe'!#REF!</f>
        <v>#REF!</v>
      </c>
      <c r="D32" s="83" t="e">
        <f>'Übersicht Baustoffe'!#REF!</f>
        <v>#REF!</v>
      </c>
      <c r="E32" s="103" t="e">
        <f>'Übersicht Baustoffe'!#REF!</f>
        <v>#REF!</v>
      </c>
      <c r="F32" s="113" t="e">
        <f>'Übersicht Baustoffe'!#REF!</f>
        <v>#REF!</v>
      </c>
      <c r="G32" s="84" t="e">
        <f>IF('Übersicht Baustoffe'!#REF!="","",'Übersicht Baustoffe'!#REF!)</f>
        <v>#REF!</v>
      </c>
      <c r="H32" s="116" t="e">
        <f>'Übersicht Baustoffe'!#REF!</f>
        <v>#REF!</v>
      </c>
      <c r="I32" s="119" t="e">
        <f>'Übersicht Baustoffe'!#REF!</f>
        <v>#REF!</v>
      </c>
      <c r="J32" s="85"/>
    </row>
    <row r="33" spans="2:10" x14ac:dyDescent="0.3">
      <c r="B33" s="81" t="e">
        <f>'Übersicht Baustoffe'!#REF!</f>
        <v>#REF!</v>
      </c>
      <c r="C33" s="81" t="e">
        <f>'Übersicht Baustoffe'!#REF!</f>
        <v>#REF!</v>
      </c>
      <c r="D33" s="83" t="e">
        <f>'Übersicht Baustoffe'!#REF!</f>
        <v>#REF!</v>
      </c>
      <c r="E33" s="103" t="e">
        <f>'Übersicht Baustoffe'!#REF!</f>
        <v>#REF!</v>
      </c>
      <c r="F33" s="113" t="e">
        <f>'Übersicht Baustoffe'!#REF!</f>
        <v>#REF!</v>
      </c>
      <c r="G33" s="84" t="e">
        <f>IF('Übersicht Baustoffe'!#REF!="","",'Übersicht Baustoffe'!#REF!)</f>
        <v>#REF!</v>
      </c>
      <c r="H33" s="116" t="e">
        <f>'Übersicht Baustoffe'!#REF!</f>
        <v>#REF!</v>
      </c>
      <c r="I33" s="119" t="e">
        <f>'Übersicht Baustoffe'!#REF!</f>
        <v>#REF!</v>
      </c>
      <c r="J33" s="85"/>
    </row>
    <row r="34" spans="2:10" x14ac:dyDescent="0.3">
      <c r="B34" s="81" t="e">
        <f>'Übersicht Baustoffe'!#REF!</f>
        <v>#REF!</v>
      </c>
      <c r="C34" s="81" t="e">
        <f>'Übersicht Baustoffe'!#REF!</f>
        <v>#REF!</v>
      </c>
      <c r="D34" s="83" t="e">
        <f>'Übersicht Baustoffe'!#REF!</f>
        <v>#REF!</v>
      </c>
      <c r="E34" s="103" t="e">
        <f>'Übersicht Baustoffe'!#REF!</f>
        <v>#REF!</v>
      </c>
      <c r="F34" s="113" t="e">
        <f>'Übersicht Baustoffe'!#REF!</f>
        <v>#REF!</v>
      </c>
      <c r="G34" s="84" t="e">
        <f>IF('Übersicht Baustoffe'!#REF!="","",'Übersicht Baustoffe'!#REF!)</f>
        <v>#REF!</v>
      </c>
      <c r="H34" s="116" t="e">
        <f>'Übersicht Baustoffe'!#REF!</f>
        <v>#REF!</v>
      </c>
      <c r="I34" s="119" t="e">
        <f>'Übersicht Baustoffe'!#REF!</f>
        <v>#REF!</v>
      </c>
      <c r="J34" s="85"/>
    </row>
    <row r="35" spans="2:10" x14ac:dyDescent="0.3">
      <c r="B35" s="81" t="e">
        <f>'Übersicht Baustoffe'!#REF!</f>
        <v>#REF!</v>
      </c>
      <c r="C35" s="81" t="e">
        <f>'Übersicht Baustoffe'!#REF!</f>
        <v>#REF!</v>
      </c>
      <c r="D35" s="83" t="e">
        <f>'Übersicht Baustoffe'!#REF!</f>
        <v>#REF!</v>
      </c>
      <c r="E35" s="103" t="e">
        <f>'Übersicht Baustoffe'!#REF!</f>
        <v>#REF!</v>
      </c>
      <c r="F35" s="113" t="e">
        <f>'Übersicht Baustoffe'!#REF!</f>
        <v>#REF!</v>
      </c>
      <c r="G35" s="84" t="e">
        <f>IF('Übersicht Baustoffe'!#REF!="","",'Übersicht Baustoffe'!#REF!)</f>
        <v>#REF!</v>
      </c>
      <c r="H35" s="116" t="e">
        <f>'Übersicht Baustoffe'!#REF!</f>
        <v>#REF!</v>
      </c>
      <c r="I35" s="119" t="e">
        <f>'Übersicht Baustoffe'!#REF!</f>
        <v>#REF!</v>
      </c>
      <c r="J35" s="85"/>
    </row>
    <row r="36" spans="2:10" x14ac:dyDescent="0.3">
      <c r="B36" s="81" t="e">
        <f>'Übersicht Baustoffe'!#REF!</f>
        <v>#REF!</v>
      </c>
      <c r="C36" s="81" t="e">
        <f>'Übersicht Baustoffe'!#REF!</f>
        <v>#REF!</v>
      </c>
      <c r="D36" s="83" t="e">
        <f>'Übersicht Baustoffe'!#REF!</f>
        <v>#REF!</v>
      </c>
      <c r="E36" s="103" t="e">
        <f>'Übersicht Baustoffe'!#REF!</f>
        <v>#REF!</v>
      </c>
      <c r="F36" s="113" t="e">
        <f>'Übersicht Baustoffe'!#REF!</f>
        <v>#REF!</v>
      </c>
      <c r="G36" s="84" t="e">
        <f>IF('Übersicht Baustoffe'!#REF!="","",'Übersicht Baustoffe'!#REF!)</f>
        <v>#REF!</v>
      </c>
      <c r="H36" s="116" t="e">
        <f>'Übersicht Baustoffe'!#REF!</f>
        <v>#REF!</v>
      </c>
      <c r="I36" s="119" t="e">
        <f>'Übersicht Baustoffe'!#REF!</f>
        <v>#REF!</v>
      </c>
      <c r="J36" s="85"/>
    </row>
    <row r="37" spans="2:10" x14ac:dyDescent="0.3">
      <c r="B37" s="81" t="e">
        <f>'Übersicht Baustoffe'!#REF!</f>
        <v>#REF!</v>
      </c>
      <c r="C37" s="81" t="e">
        <f>'Übersicht Baustoffe'!#REF!</f>
        <v>#REF!</v>
      </c>
      <c r="D37" s="83" t="e">
        <f>'Übersicht Baustoffe'!#REF!</f>
        <v>#REF!</v>
      </c>
      <c r="E37" s="103" t="e">
        <f>'Übersicht Baustoffe'!#REF!</f>
        <v>#REF!</v>
      </c>
      <c r="F37" s="113" t="e">
        <f>'Übersicht Baustoffe'!#REF!</f>
        <v>#REF!</v>
      </c>
      <c r="G37" s="84" t="e">
        <f>IF('Übersicht Baustoffe'!#REF!="","",'Übersicht Baustoffe'!#REF!)</f>
        <v>#REF!</v>
      </c>
      <c r="H37" s="116" t="e">
        <f>'Übersicht Baustoffe'!#REF!</f>
        <v>#REF!</v>
      </c>
      <c r="I37" s="119" t="e">
        <f>'Übersicht Baustoffe'!#REF!</f>
        <v>#REF!</v>
      </c>
      <c r="J37" s="85"/>
    </row>
    <row r="38" spans="2:10" x14ac:dyDescent="0.3">
      <c r="B38" s="81" t="e">
        <f>'Übersicht Baustoffe'!#REF!</f>
        <v>#REF!</v>
      </c>
      <c r="C38" s="81" t="e">
        <f>'Übersicht Baustoffe'!#REF!</f>
        <v>#REF!</v>
      </c>
      <c r="D38" s="83" t="e">
        <f>'Übersicht Baustoffe'!#REF!</f>
        <v>#REF!</v>
      </c>
      <c r="E38" s="103" t="e">
        <f>'Übersicht Baustoffe'!#REF!</f>
        <v>#REF!</v>
      </c>
      <c r="F38" s="113" t="e">
        <f>'Übersicht Baustoffe'!#REF!</f>
        <v>#REF!</v>
      </c>
      <c r="G38" s="84" t="e">
        <f>IF('Übersicht Baustoffe'!#REF!="","",'Übersicht Baustoffe'!#REF!)</f>
        <v>#REF!</v>
      </c>
      <c r="H38" s="116" t="e">
        <f>'Übersicht Baustoffe'!#REF!</f>
        <v>#REF!</v>
      </c>
      <c r="I38" s="119" t="e">
        <f>'Übersicht Baustoffe'!#REF!</f>
        <v>#REF!</v>
      </c>
      <c r="J38" s="85"/>
    </row>
    <row r="39" spans="2:10" x14ac:dyDescent="0.3">
      <c r="B39" s="81" t="e">
        <f>'Übersicht Baustoffe'!#REF!</f>
        <v>#REF!</v>
      </c>
      <c r="C39" s="81" t="e">
        <f>'Übersicht Baustoffe'!#REF!</f>
        <v>#REF!</v>
      </c>
      <c r="D39" s="83" t="e">
        <f>'Übersicht Baustoffe'!#REF!</f>
        <v>#REF!</v>
      </c>
      <c r="E39" s="103" t="e">
        <f>'Übersicht Baustoffe'!#REF!</f>
        <v>#REF!</v>
      </c>
      <c r="F39" s="113" t="e">
        <f>'Übersicht Baustoffe'!#REF!</f>
        <v>#REF!</v>
      </c>
      <c r="G39" s="84" t="e">
        <f>IF('Übersicht Baustoffe'!#REF!="","",'Übersicht Baustoffe'!#REF!)</f>
        <v>#REF!</v>
      </c>
      <c r="H39" s="116" t="e">
        <f>'Übersicht Baustoffe'!#REF!</f>
        <v>#REF!</v>
      </c>
      <c r="I39" s="119" t="e">
        <f>'Übersicht Baustoffe'!#REF!</f>
        <v>#REF!</v>
      </c>
      <c r="J39" s="85"/>
    </row>
    <row r="40" spans="2:10" x14ac:dyDescent="0.3">
      <c r="B40" s="82" t="e">
        <f>'Übersicht Baustoffe'!#REF!</f>
        <v>#REF!</v>
      </c>
      <c r="C40" s="82" t="e">
        <f>'Übersicht Baustoffe'!#REF!</f>
        <v>#REF!</v>
      </c>
      <c r="D40" s="90" t="e">
        <f>'Übersicht Baustoffe'!#REF!</f>
        <v>#REF!</v>
      </c>
      <c r="E40" s="104" t="e">
        <f>'Übersicht Baustoffe'!#REF!</f>
        <v>#REF!</v>
      </c>
      <c r="F40" s="114" t="e">
        <f>'Übersicht Baustoffe'!#REF!</f>
        <v>#REF!</v>
      </c>
      <c r="G40" s="91" t="e">
        <f>IF('Übersicht Baustoffe'!#REF!="","",'Übersicht Baustoffe'!#REF!)</f>
        <v>#REF!</v>
      </c>
      <c r="H40" s="117" t="e">
        <f>'Übersicht Baustoffe'!#REF!</f>
        <v>#REF!</v>
      </c>
      <c r="I40" s="136" t="e">
        <f>'Übersicht Baustoffe'!#REF!</f>
        <v>#REF!</v>
      </c>
      <c r="J40" s="92"/>
    </row>
  </sheetData>
  <sheetProtection algorithmName="SHA-512" hashValue="JmFEKgFjgABUFuVKwyNXA6hnOZSNOR5xQ9C1/tm22jpNqhbUxlwYvNLULXJcp8uEbjBuduHUMtMQeKx6oXlmIA==" saltValue="I2E+c/qtYuRd8kf0yOoY2g==" spinCount="100000" sheet="1" objects="1" scenarios="1"/>
  <mergeCells count="12">
    <mergeCell ref="B7:B9"/>
    <mergeCell ref="C7:C9"/>
    <mergeCell ref="D7:D9"/>
    <mergeCell ref="G7:G9"/>
    <mergeCell ref="E8:F8"/>
    <mergeCell ref="E7:F7"/>
    <mergeCell ref="E9:F9"/>
    <mergeCell ref="E10:F10"/>
    <mergeCell ref="H7:I9"/>
    <mergeCell ref="H10:I10"/>
    <mergeCell ref="J7:J9"/>
    <mergeCell ref="C2:H2"/>
  </mergeCells>
  <conditionalFormatting sqref="B11:I40">
    <cfRule type="containsErrors" dxfId="65" priority="3">
      <formula>ISERROR(B11)</formula>
    </cfRule>
  </conditionalFormatting>
  <pageMargins left="0.7" right="0.7" top="0.78740157499999996" bottom="0.78740157499999996" header="0.3" footer="0.3"/>
  <pageSetup paperSize="256" scale="33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AE72"/>
  <sheetViews>
    <sheetView topLeftCell="A7" zoomScaleNormal="100" workbookViewId="0"/>
  </sheetViews>
  <sheetFormatPr baseColWidth="10" defaultColWidth="8.88671875" defaultRowHeight="14.4" x14ac:dyDescent="0.3"/>
  <cols>
    <col min="1" max="1" width="7.6640625" style="8" customWidth="1"/>
    <col min="2" max="2" width="12.6640625" style="8" customWidth="1"/>
    <col min="3" max="3" width="7.6640625" style="8" customWidth="1"/>
    <col min="4" max="4" width="12.6640625" style="8" customWidth="1"/>
    <col min="5" max="5" width="7.6640625" style="8" customWidth="1"/>
    <col min="6" max="6" width="20.88671875" style="8" customWidth="1"/>
    <col min="7" max="7" width="20.6640625" style="8" customWidth="1"/>
    <col min="8" max="8" width="12.6640625" style="8" customWidth="1"/>
    <col min="9" max="9" width="7.6640625" style="8" customWidth="1"/>
    <col min="10" max="10" width="12.6640625" style="8" customWidth="1"/>
    <col min="11" max="11" width="7.6640625" style="8" customWidth="1"/>
    <col min="12" max="12" width="12.5546875" style="8" customWidth="1"/>
    <col min="13" max="13" width="7.6640625" style="8" customWidth="1"/>
    <col min="14" max="14" width="12.6640625" style="8" hidden="1" customWidth="1"/>
    <col min="15" max="15" width="13.5546875" style="8" customWidth="1"/>
    <col min="16" max="16" width="17.88671875" style="8" customWidth="1"/>
    <col min="17" max="17" width="15.44140625" style="8" customWidth="1"/>
    <col min="18" max="19" width="21.6640625" style="8" customWidth="1"/>
    <col min="20" max="16384" width="8.88671875" style="8"/>
  </cols>
  <sheetData>
    <row r="1" spans="1:31" ht="28.95" customHeight="1" x14ac:dyDescent="0.4">
      <c r="A1" s="5"/>
      <c r="B1" s="57" t="s">
        <v>24</v>
      </c>
      <c r="C1" s="57"/>
      <c r="D1" s="57"/>
      <c r="E1" s="57"/>
      <c r="F1" s="57"/>
      <c r="G1" s="48"/>
      <c r="H1" s="48"/>
      <c r="I1" s="48"/>
      <c r="J1" s="5"/>
      <c r="K1" s="5"/>
      <c r="L1" s="5"/>
      <c r="M1" s="5"/>
      <c r="N1" s="5">
        <f ca="1">_xlfn.SHEET()+6</f>
        <v>10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A3" s="5"/>
      <c r="B3" s="10"/>
      <c r="C3" s="10"/>
      <c r="D3" s="10"/>
      <c r="E3" s="10"/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A4" s="5"/>
      <c r="B4" s="93"/>
      <c r="C4" s="93"/>
      <c r="D4" s="93"/>
      <c r="E4" s="93"/>
      <c r="F4" s="5" t="s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95" customHeight="1" thickBot="1" x14ac:dyDescent="0.35">
      <c r="A7" s="5"/>
      <c r="B7" s="299" t="s">
        <v>38</v>
      </c>
      <c r="C7" s="300"/>
      <c r="D7" s="300"/>
      <c r="E7" s="300"/>
      <c r="F7" s="300"/>
      <c r="G7" s="300"/>
      <c r="H7" s="301"/>
      <c r="I7" s="5"/>
      <c r="J7" s="5"/>
      <c r="K7" s="5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7.6" customHeight="1" thickBot="1" x14ac:dyDescent="0.35">
      <c r="A9" s="5"/>
      <c r="B9" s="305" t="s">
        <v>61</v>
      </c>
      <c r="C9" s="306"/>
      <c r="D9" s="306"/>
      <c r="E9" s="306"/>
      <c r="F9" s="307"/>
      <c r="G9" s="109">
        <f ca="1">IF(INDIRECT("'Übersicht Baustoffe'!K"&amp;$N$1)="","",INDIRECT("'Übersicht Baustoffe'!K"&amp;$N$1))</f>
        <v>1105.9751972942502</v>
      </c>
      <c r="H9" s="110" t="str">
        <f ca="1">IF(INDIRECT("'Übersicht Baustoffe'!L"&amp;$N$1)="","",INDIRECT("'Übersicht Baustoffe'!L"&amp;$N$1))</f>
        <v>EUR/t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95" customHeight="1" thickBot="1" x14ac:dyDescent="0.35">
      <c r="A10" s="5"/>
      <c r="B10" s="305" t="s">
        <v>62</v>
      </c>
      <c r="C10" s="306"/>
      <c r="D10" s="306"/>
      <c r="E10" s="306"/>
      <c r="F10" s="307">
        <f ca="1">IF('Übersicht Baustoffe'!I10="","",'Übersicht Baustoffe'!I10)</f>
        <v>1</v>
      </c>
      <c r="G10" s="109">
        <f ca="1">IF(INDIRECT("'Übersicht Baustoffe'!I"&amp;$N$1)="","",INDIRECT("'Übersicht Baustoffe'!I"&amp;$N$1))</f>
        <v>1</v>
      </c>
      <c r="H10" s="110" t="str">
        <f ca="1">IF(INDIRECT("'Übersicht Baustoffe'!J"&amp;$N$1)="","",INDIRECT("'Übersicht Baustoffe'!J"&amp;$N$1))</f>
        <v>t/t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5.2" customHeight="1" thickBot="1" x14ac:dyDescent="0.35">
      <c r="A11" s="5"/>
      <c r="B11" s="305" t="s">
        <v>37</v>
      </c>
      <c r="C11" s="306"/>
      <c r="D11" s="306"/>
      <c r="E11" s="306"/>
      <c r="F11" s="307"/>
      <c r="G11" s="109">
        <f ca="1">IF(INDIRECT("'Übersicht Baustoffe'!M"&amp;$N$1)="","",INDIRECT("'Übersicht Baustoffe'!M"&amp;$N$1))</f>
        <v>196.2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5.2" customHeight="1" thickBot="1" x14ac:dyDescent="0.35">
      <c r="A12" s="5"/>
      <c r="B12" s="305" t="s">
        <v>64</v>
      </c>
      <c r="C12" s="306"/>
      <c r="D12" s="306"/>
      <c r="E12" s="306"/>
      <c r="F12" s="307"/>
      <c r="G12" s="109" t="str">
        <f ca="1">IF(INDIRECT("'Übersicht Baustoffe'!O"&amp;$N$1)="","",INDIRECT("'Übersicht Baustoffe'!O"&amp;$N$1))</f>
        <v>t</v>
      </c>
      <c r="H12" s="5"/>
      <c r="I12" s="5"/>
      <c r="J12" s="290" t="s">
        <v>112</v>
      </c>
      <c r="K12" s="29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thickBot="1" x14ac:dyDescent="0.35">
      <c r="A14" s="5"/>
      <c r="B14" s="250" t="s">
        <v>36</v>
      </c>
      <c r="C14" s="251"/>
      <c r="D14" s="308" t="str">
        <f ca="1">IF(INDIRECT("'Übersicht Baustoffe'!C"&amp;$N$1)="","",INDIRECT("'Übersicht Baustoffe'!C"&amp;$N$1))</f>
        <v>OZ a</v>
      </c>
      <c r="E14" s="309"/>
      <c r="F14" s="33" t="s">
        <v>51</v>
      </c>
      <c r="G14" s="60" t="str">
        <f ca="1">IF(INDIRECT("'Übersicht Baustoffe'!R"&amp;$N$1)="","",INDIRECT("'Übersicht Baustoffe'!R"&amp;$N$1))</f>
        <v>Einbau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4" customHeight="1" x14ac:dyDescent="0.3">
      <c r="A15" s="5"/>
      <c r="B15" s="295" t="s">
        <v>67</v>
      </c>
      <c r="C15" s="296"/>
      <c r="D15" s="295" t="s">
        <v>80</v>
      </c>
      <c r="E15" s="296"/>
      <c r="F15" s="303" t="s">
        <v>50</v>
      </c>
      <c r="G15" s="303" t="s">
        <v>42</v>
      </c>
      <c r="H15" s="295" t="s">
        <v>65</v>
      </c>
      <c r="I15" s="296"/>
      <c r="J15" s="295" t="s">
        <v>66</v>
      </c>
      <c r="K15" s="296"/>
      <c r="L15" s="303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1" ht="60" customHeight="1" thickBot="1" x14ac:dyDescent="0.35">
      <c r="A16" s="5"/>
      <c r="B16" s="297"/>
      <c r="C16" s="298"/>
      <c r="D16" s="297"/>
      <c r="E16" s="298"/>
      <c r="F16" s="304"/>
      <c r="G16" s="304"/>
      <c r="H16" s="297"/>
      <c r="I16" s="298"/>
      <c r="J16" s="297"/>
      <c r="K16" s="298"/>
      <c r="L16" s="304"/>
      <c r="M16" s="58"/>
      <c r="N16" s="5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/>
      <c r="B17" s="200">
        <v>100</v>
      </c>
      <c r="C17" s="138" t="str">
        <f t="shared" ref="C17:C32" ca="1" si="0">IF(B17="","",$G$12)</f>
        <v>t</v>
      </c>
      <c r="D17" s="138">
        <f ca="1">IF(B17="","",B17*$G$10)</f>
        <v>100</v>
      </c>
      <c r="E17" s="138" t="str">
        <f ca="1">IF(D17="","",C17&amp;"*"&amp;$H$10)</f>
        <v>t*t/t</v>
      </c>
      <c r="F17" s="62">
        <v>44593</v>
      </c>
      <c r="G17" s="63">
        <v>192</v>
      </c>
      <c r="H17" s="138">
        <f ca="1">IF(G17="","",$G$9*(G17/$G$11))</f>
        <v>1082.2998872604285</v>
      </c>
      <c r="I17" s="138" t="str">
        <f ca="1">IF(H17="","",$H$9)</f>
        <v>EUR/t</v>
      </c>
      <c r="J17" s="138">
        <f ca="1">IF(H17="","",H17-$G$9)</f>
        <v>-23.675310033821688</v>
      </c>
      <c r="K17" s="138" t="str">
        <f ca="1">IF(I17="","",I17)</f>
        <v>EUR/t</v>
      </c>
      <c r="L17" s="160">
        <f t="shared" ref="L17:L32" ca="1" si="1">IF(J17="","",B17*$G$10*J17)</f>
        <v>-2367.5310033821688</v>
      </c>
      <c r="M17" s="5"/>
      <c r="N17" s="5"/>
      <c r="O17" s="7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5"/>
      <c r="B18" s="201">
        <v>100</v>
      </c>
      <c r="C18" s="126" t="str">
        <f t="shared" ca="1" si="0"/>
        <v>t</v>
      </c>
      <c r="D18" s="126">
        <f t="shared" ref="D18:D32" ca="1" si="2">IF(B18="","",B18*$G$10)</f>
        <v>100</v>
      </c>
      <c r="E18" s="126" t="str">
        <f t="shared" ref="E18:E32" ca="1" si="3">IF(D18="","",C18&amp;"*"&amp;$H$10)</f>
        <v>t*t/t</v>
      </c>
      <c r="F18" s="42">
        <v>44621</v>
      </c>
      <c r="G18" s="43">
        <v>229</v>
      </c>
      <c r="H18" s="126">
        <f t="shared" ref="H18:H32" ca="1" si="4">IF(G18="","",$G$9*(G18/$G$11))</f>
        <v>1290.8680947012399</v>
      </c>
      <c r="I18" s="126" t="str">
        <f t="shared" ref="I18:I32" ca="1" si="5">IF(H18="","",$H$9)</f>
        <v>EUR/t</v>
      </c>
      <c r="J18" s="126">
        <f t="shared" ref="J18:J32" ca="1" si="6">IF(H18="","",H18-$G$9)</f>
        <v>184.89289740698973</v>
      </c>
      <c r="K18" s="126" t="str">
        <f t="shared" ref="K18:K32" ca="1" si="7">IF(I18="","",I18)</f>
        <v>EUR/t</v>
      </c>
      <c r="L18" s="127">
        <f t="shared" ca="1" si="1"/>
        <v>18489.289740698972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5"/>
      <c r="B19" s="201"/>
      <c r="C19" s="126" t="str">
        <f t="shared" si="0"/>
        <v/>
      </c>
      <c r="D19" s="126" t="str">
        <f t="shared" si="2"/>
        <v/>
      </c>
      <c r="E19" s="126" t="str">
        <f t="shared" si="3"/>
        <v/>
      </c>
      <c r="F19" s="42"/>
      <c r="G19" s="43"/>
      <c r="H19" s="126" t="str">
        <f t="shared" si="4"/>
        <v/>
      </c>
      <c r="I19" s="126" t="str">
        <f t="shared" si="5"/>
        <v/>
      </c>
      <c r="J19" s="126" t="str">
        <f t="shared" si="6"/>
        <v/>
      </c>
      <c r="K19" s="126" t="str">
        <f t="shared" si="7"/>
        <v/>
      </c>
      <c r="L19" s="127" t="str">
        <f t="shared" si="1"/>
        <v/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5"/>
      <c r="B20" s="201"/>
      <c r="C20" s="126" t="str">
        <f t="shared" si="0"/>
        <v/>
      </c>
      <c r="D20" s="126" t="str">
        <f t="shared" si="2"/>
        <v/>
      </c>
      <c r="E20" s="126" t="str">
        <f t="shared" si="3"/>
        <v/>
      </c>
      <c r="F20" s="42"/>
      <c r="G20" s="43"/>
      <c r="H20" s="126" t="str">
        <f t="shared" si="4"/>
        <v/>
      </c>
      <c r="I20" s="126" t="str">
        <f t="shared" si="5"/>
        <v/>
      </c>
      <c r="J20" s="126" t="str">
        <f t="shared" si="6"/>
        <v/>
      </c>
      <c r="K20" s="126" t="str">
        <f t="shared" si="7"/>
        <v/>
      </c>
      <c r="L20" s="127" t="str">
        <f t="shared" si="1"/>
        <v/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5"/>
      <c r="B21" s="201"/>
      <c r="C21" s="126" t="str">
        <f t="shared" si="0"/>
        <v/>
      </c>
      <c r="D21" s="126" t="str">
        <f t="shared" si="2"/>
        <v/>
      </c>
      <c r="E21" s="126" t="str">
        <f t="shared" si="3"/>
        <v/>
      </c>
      <c r="F21" s="42"/>
      <c r="G21" s="43"/>
      <c r="H21" s="126" t="str">
        <f t="shared" si="4"/>
        <v/>
      </c>
      <c r="I21" s="126" t="str">
        <f t="shared" si="5"/>
        <v/>
      </c>
      <c r="J21" s="126" t="str">
        <f t="shared" si="6"/>
        <v/>
      </c>
      <c r="K21" s="126" t="str">
        <f t="shared" si="7"/>
        <v/>
      </c>
      <c r="L21" s="127" t="str">
        <f t="shared" si="1"/>
        <v/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5"/>
      <c r="B22" s="201"/>
      <c r="C22" s="126" t="str">
        <f t="shared" si="0"/>
        <v/>
      </c>
      <c r="D22" s="126" t="str">
        <f t="shared" si="2"/>
        <v/>
      </c>
      <c r="E22" s="126" t="str">
        <f t="shared" si="3"/>
        <v/>
      </c>
      <c r="F22" s="42"/>
      <c r="G22" s="43"/>
      <c r="H22" s="126" t="str">
        <f t="shared" si="4"/>
        <v/>
      </c>
      <c r="I22" s="126" t="str">
        <f t="shared" si="5"/>
        <v/>
      </c>
      <c r="J22" s="126" t="str">
        <f t="shared" si="6"/>
        <v/>
      </c>
      <c r="K22" s="126" t="str">
        <f t="shared" si="7"/>
        <v/>
      </c>
      <c r="L22" s="127" t="str">
        <f t="shared" si="1"/>
        <v/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5"/>
      <c r="B23" s="201"/>
      <c r="C23" s="126" t="str">
        <f t="shared" si="0"/>
        <v/>
      </c>
      <c r="D23" s="126" t="str">
        <f t="shared" si="2"/>
        <v/>
      </c>
      <c r="E23" s="126" t="str">
        <f t="shared" si="3"/>
        <v/>
      </c>
      <c r="F23" s="42"/>
      <c r="G23" s="43"/>
      <c r="H23" s="126" t="str">
        <f t="shared" si="4"/>
        <v/>
      </c>
      <c r="I23" s="126" t="str">
        <f t="shared" si="5"/>
        <v/>
      </c>
      <c r="J23" s="126" t="str">
        <f t="shared" si="6"/>
        <v/>
      </c>
      <c r="K23" s="126" t="str">
        <f t="shared" si="7"/>
        <v/>
      </c>
      <c r="L23" s="127" t="str">
        <f t="shared" si="1"/>
        <v/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5"/>
      <c r="B24" s="201"/>
      <c r="C24" s="126" t="str">
        <f t="shared" si="0"/>
        <v/>
      </c>
      <c r="D24" s="126" t="str">
        <f t="shared" si="2"/>
        <v/>
      </c>
      <c r="E24" s="126" t="str">
        <f t="shared" si="3"/>
        <v/>
      </c>
      <c r="F24" s="42"/>
      <c r="G24" s="43"/>
      <c r="H24" s="126" t="str">
        <f t="shared" si="4"/>
        <v/>
      </c>
      <c r="I24" s="126" t="str">
        <f t="shared" si="5"/>
        <v/>
      </c>
      <c r="J24" s="126" t="str">
        <f t="shared" si="6"/>
        <v/>
      </c>
      <c r="K24" s="126" t="str">
        <f t="shared" si="7"/>
        <v/>
      </c>
      <c r="L24" s="127" t="str">
        <f t="shared" si="1"/>
        <v/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5"/>
      <c r="B25" s="201"/>
      <c r="C25" s="126" t="str">
        <f t="shared" si="0"/>
        <v/>
      </c>
      <c r="D25" s="126" t="str">
        <f t="shared" si="2"/>
        <v/>
      </c>
      <c r="E25" s="126" t="str">
        <f t="shared" si="3"/>
        <v/>
      </c>
      <c r="F25" s="42"/>
      <c r="G25" s="43"/>
      <c r="H25" s="126" t="str">
        <f t="shared" si="4"/>
        <v/>
      </c>
      <c r="I25" s="126" t="str">
        <f t="shared" si="5"/>
        <v/>
      </c>
      <c r="J25" s="126" t="str">
        <f t="shared" si="6"/>
        <v/>
      </c>
      <c r="K25" s="126" t="str">
        <f t="shared" si="7"/>
        <v/>
      </c>
      <c r="L25" s="127" t="str">
        <f t="shared" si="1"/>
        <v/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5"/>
      <c r="B26" s="201"/>
      <c r="C26" s="126" t="str">
        <f t="shared" si="0"/>
        <v/>
      </c>
      <c r="D26" s="126" t="str">
        <f t="shared" si="2"/>
        <v/>
      </c>
      <c r="E26" s="126" t="str">
        <f t="shared" si="3"/>
        <v/>
      </c>
      <c r="F26" s="42"/>
      <c r="G26" s="43"/>
      <c r="H26" s="126" t="str">
        <f t="shared" si="4"/>
        <v/>
      </c>
      <c r="I26" s="126" t="str">
        <f t="shared" si="5"/>
        <v/>
      </c>
      <c r="J26" s="126" t="str">
        <f t="shared" si="6"/>
        <v/>
      </c>
      <c r="K26" s="126" t="str">
        <f t="shared" si="7"/>
        <v/>
      </c>
      <c r="L26" s="127" t="str">
        <f t="shared" si="1"/>
        <v/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201"/>
      <c r="C27" s="126" t="str">
        <f t="shared" si="0"/>
        <v/>
      </c>
      <c r="D27" s="126" t="str">
        <f t="shared" si="2"/>
        <v/>
      </c>
      <c r="E27" s="126" t="str">
        <f t="shared" si="3"/>
        <v/>
      </c>
      <c r="F27" s="42"/>
      <c r="G27" s="43"/>
      <c r="H27" s="126" t="str">
        <f t="shared" si="4"/>
        <v/>
      </c>
      <c r="I27" s="126" t="str">
        <f t="shared" si="5"/>
        <v/>
      </c>
      <c r="J27" s="126" t="str">
        <f t="shared" si="6"/>
        <v/>
      </c>
      <c r="K27" s="126" t="str">
        <f t="shared" si="7"/>
        <v/>
      </c>
      <c r="L27" s="127" t="str">
        <f t="shared" si="1"/>
        <v/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201"/>
      <c r="C28" s="126" t="str">
        <f t="shared" si="0"/>
        <v/>
      </c>
      <c r="D28" s="126" t="str">
        <f t="shared" si="2"/>
        <v/>
      </c>
      <c r="E28" s="126" t="str">
        <f t="shared" si="3"/>
        <v/>
      </c>
      <c r="F28" s="42"/>
      <c r="G28" s="43"/>
      <c r="H28" s="126" t="str">
        <f t="shared" si="4"/>
        <v/>
      </c>
      <c r="I28" s="126" t="str">
        <f t="shared" si="5"/>
        <v/>
      </c>
      <c r="J28" s="126" t="str">
        <f t="shared" si="6"/>
        <v/>
      </c>
      <c r="K28" s="126" t="str">
        <f t="shared" si="7"/>
        <v/>
      </c>
      <c r="L28" s="127" t="str">
        <f t="shared" si="1"/>
        <v/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5"/>
      <c r="B29" s="201"/>
      <c r="C29" s="126" t="str">
        <f t="shared" si="0"/>
        <v/>
      </c>
      <c r="D29" s="126" t="str">
        <f t="shared" si="2"/>
        <v/>
      </c>
      <c r="E29" s="126" t="str">
        <f t="shared" si="3"/>
        <v/>
      </c>
      <c r="F29" s="42"/>
      <c r="G29" s="43"/>
      <c r="H29" s="126" t="str">
        <f t="shared" si="4"/>
        <v/>
      </c>
      <c r="I29" s="126" t="str">
        <f t="shared" si="5"/>
        <v/>
      </c>
      <c r="J29" s="126" t="str">
        <f t="shared" si="6"/>
        <v/>
      </c>
      <c r="K29" s="126" t="str">
        <f t="shared" si="7"/>
        <v/>
      </c>
      <c r="L29" s="127" t="str">
        <f t="shared" si="1"/>
        <v/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"/>
      <c r="B30" s="201"/>
      <c r="C30" s="126" t="str">
        <f t="shared" si="0"/>
        <v/>
      </c>
      <c r="D30" s="126" t="str">
        <f t="shared" si="2"/>
        <v/>
      </c>
      <c r="E30" s="126" t="str">
        <f t="shared" si="3"/>
        <v/>
      </c>
      <c r="F30" s="42"/>
      <c r="G30" s="43"/>
      <c r="H30" s="126" t="str">
        <f t="shared" si="4"/>
        <v/>
      </c>
      <c r="I30" s="126" t="str">
        <f t="shared" si="5"/>
        <v/>
      </c>
      <c r="J30" s="126" t="str">
        <f t="shared" si="6"/>
        <v/>
      </c>
      <c r="K30" s="126" t="str">
        <f t="shared" si="7"/>
        <v/>
      </c>
      <c r="L30" s="127" t="str">
        <f t="shared" si="1"/>
        <v/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5"/>
      <c r="B31" s="201"/>
      <c r="C31" s="126" t="str">
        <f t="shared" si="0"/>
        <v/>
      </c>
      <c r="D31" s="126" t="str">
        <f t="shared" si="2"/>
        <v/>
      </c>
      <c r="E31" s="126" t="str">
        <f t="shared" si="3"/>
        <v/>
      </c>
      <c r="F31" s="42"/>
      <c r="G31" s="43"/>
      <c r="H31" s="126" t="str">
        <f t="shared" si="4"/>
        <v/>
      </c>
      <c r="I31" s="126" t="str">
        <f t="shared" si="5"/>
        <v/>
      </c>
      <c r="J31" s="126" t="str">
        <f t="shared" si="6"/>
        <v/>
      </c>
      <c r="K31" s="126" t="str">
        <f t="shared" si="7"/>
        <v/>
      </c>
      <c r="L31" s="127" t="str">
        <f t="shared" si="1"/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35">
      <c r="A32" s="5"/>
      <c r="B32" s="202"/>
      <c r="C32" s="128" t="str">
        <f t="shared" si="0"/>
        <v/>
      </c>
      <c r="D32" s="128" t="str">
        <f t="shared" si="2"/>
        <v/>
      </c>
      <c r="E32" s="128" t="str">
        <f t="shared" si="3"/>
        <v/>
      </c>
      <c r="F32" s="44"/>
      <c r="G32" s="45"/>
      <c r="H32" s="128" t="str">
        <f t="shared" si="4"/>
        <v/>
      </c>
      <c r="I32" s="128" t="str">
        <f t="shared" si="5"/>
        <v/>
      </c>
      <c r="J32" s="128" t="str">
        <f t="shared" si="6"/>
        <v/>
      </c>
      <c r="K32" s="128" t="str">
        <f t="shared" si="7"/>
        <v/>
      </c>
      <c r="L32" s="129" t="str">
        <f t="shared" si="1"/>
        <v/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1" ht="15" thickBot="1" x14ac:dyDescent="0.35">
      <c r="A33" s="5"/>
      <c r="B33" s="61">
        <f>IF(B17="","",SUM(B17:B32))</f>
        <v>200</v>
      </c>
      <c r="C33" s="61" t="str">
        <f ca="1">IF(C17="","",C17)</f>
        <v>t</v>
      </c>
      <c r="D33" s="5"/>
      <c r="E33" s="5"/>
      <c r="F33" s="5"/>
      <c r="G33" s="5"/>
      <c r="H33" s="292" t="s">
        <v>4</v>
      </c>
      <c r="I33" s="293"/>
      <c r="J33" s="293"/>
      <c r="K33" s="294"/>
      <c r="L33" s="130">
        <f ca="1">IF(L17="","",SUM(L17:L32))</f>
        <v>16121.758737316803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3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1"/>
      <c r="R34" s="5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9.4" customHeight="1" x14ac:dyDescent="0.3">
      <c r="A36" s="5"/>
      <c r="B36" s="302" t="s">
        <v>9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5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5"/>
      <c r="B37" s="5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37" s="59"/>
      <c r="D37" s="59"/>
      <c r="E37" s="59"/>
      <c r="F37" s="5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" thickBot="1" x14ac:dyDescent="0.35">
      <c r="A42" s="5"/>
      <c r="B42" s="35" t="s">
        <v>13</v>
      </c>
      <c r="C42" s="36"/>
      <c r="D42" s="36"/>
      <c r="E42" s="36"/>
      <c r="F42" s="36"/>
      <c r="G42" s="36"/>
      <c r="H42" s="37">
        <f>PrüfungAufnahme225!$G$256</f>
        <v>44740</v>
      </c>
      <c r="I42" s="5"/>
      <c r="J42" s="5"/>
      <c r="K42" s="5"/>
      <c r="L42" s="5"/>
      <c r="M42" s="5"/>
      <c r="N42" s="5"/>
      <c r="O42" s="5"/>
      <c r="P42" s="5"/>
      <c r="Q42" s="5"/>
      <c r="R42" s="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</sheetData>
  <sheetProtection algorithmName="SHA-512" hashValue="B2wd2+v94FwblGkXJ16EcX7Q61tpNG74940R3QBVNe0GAuqqJBKKj36AZ06RnPoIKD3uaxVgxCNgwVsFQd8YFw==" saltValue="E2Rni1QxTj5/uLSJd7eGPg==" spinCount="100000" sheet="1" objects="1" scenarios="1"/>
  <mergeCells count="17">
    <mergeCell ref="D14:E14"/>
    <mergeCell ref="J12:K12"/>
    <mergeCell ref="H33:K33"/>
    <mergeCell ref="J15:K16"/>
    <mergeCell ref="B7:H7"/>
    <mergeCell ref="B36:L36"/>
    <mergeCell ref="L15:L16"/>
    <mergeCell ref="G15:G16"/>
    <mergeCell ref="F15:F16"/>
    <mergeCell ref="B9:F9"/>
    <mergeCell ref="B10:F10"/>
    <mergeCell ref="B11:F11"/>
    <mergeCell ref="B15:C16"/>
    <mergeCell ref="B14:C14"/>
    <mergeCell ref="B12:F12"/>
    <mergeCell ref="H15:I16"/>
    <mergeCell ref="D15:E16"/>
  </mergeCells>
  <conditionalFormatting sqref="G9:G10">
    <cfRule type="containsErrors" dxfId="64" priority="24">
      <formula>ISERROR(G9)</formula>
    </cfRule>
  </conditionalFormatting>
  <conditionalFormatting sqref="H9">
    <cfRule type="containsErrors" dxfId="63" priority="21">
      <formula>ISERROR(H9)</formula>
    </cfRule>
  </conditionalFormatting>
  <conditionalFormatting sqref="H10">
    <cfRule type="containsErrors" dxfId="62" priority="15">
      <formula>ISERROR(H10)</formula>
    </cfRule>
  </conditionalFormatting>
  <conditionalFormatting sqref="G11">
    <cfRule type="containsErrors" dxfId="61" priority="16">
      <formula>ISERROR(G11)</formula>
    </cfRule>
  </conditionalFormatting>
  <conditionalFormatting sqref="G12">
    <cfRule type="containsErrors" dxfId="60" priority="14">
      <formula>ISERROR(G12)</formula>
    </cfRule>
  </conditionalFormatting>
  <conditionalFormatting sqref="D14">
    <cfRule type="containsErrors" dxfId="59" priority="9">
      <formula>ISERROR(D14)</formula>
    </cfRule>
  </conditionalFormatting>
  <conditionalFormatting sqref="D14">
    <cfRule type="containsErrors" dxfId="58" priority="8">
      <formula>ISERROR(D14)</formula>
    </cfRule>
  </conditionalFormatting>
  <conditionalFormatting sqref="G14">
    <cfRule type="containsErrors" dxfId="57" priority="7">
      <formula>ISERROR(G14)</formula>
    </cfRule>
  </conditionalFormatting>
  <conditionalFormatting sqref="G14">
    <cfRule type="containsErrors" dxfId="56" priority="6">
      <formula>ISERROR(G14)</formula>
    </cfRule>
  </conditionalFormatting>
  <conditionalFormatting sqref="C17:E32">
    <cfRule type="containsErrors" dxfId="55" priority="3">
      <formula>ISERROR(C17)</formula>
    </cfRule>
  </conditionalFormatting>
  <conditionalFormatting sqref="C17:E32">
    <cfRule type="containsErrors" dxfId="54" priority="4">
      <formula>ISERROR(C17)</formula>
    </cfRule>
  </conditionalFormatting>
  <conditionalFormatting sqref="H17:L32">
    <cfRule type="containsErrors" dxfId="53" priority="1">
      <formula>ISERROR(H17)</formula>
    </cfRule>
  </conditionalFormatting>
  <conditionalFormatting sqref="H17:L32">
    <cfRule type="containsErrors" dxfId="52" priority="2">
      <formula>ISERROR(H17)</formula>
    </cfRule>
  </conditionalFormatting>
  <hyperlinks>
    <hyperlink ref="B37" location="sprg238922" display="sprg238922" xr:uid="{00000000-0004-0000-0300-000000000000}"/>
    <hyperlink ref="J12:K12" location="'Übersicht Baustoffe'!A1" display="'Übersicht Baustoffe" xr:uid="{00000000-0004-0000-0300-000001000000}"/>
  </hyperlinks>
  <pageMargins left="0.7" right="0.7" top="0.75" bottom="0.75" header="0.3" footer="0.3"/>
  <pageSetup paperSize="256" scale="35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2"/>
  <sheetViews>
    <sheetView topLeftCell="A7" zoomScaleNormal="100" workbookViewId="0">
      <selection activeCell="G18" sqref="G18"/>
    </sheetView>
  </sheetViews>
  <sheetFormatPr baseColWidth="10" defaultColWidth="8.88671875" defaultRowHeight="14.4" x14ac:dyDescent="0.3"/>
  <cols>
    <col min="1" max="1" width="7.6640625" style="8" customWidth="1"/>
    <col min="2" max="2" width="12.6640625" style="8" customWidth="1"/>
    <col min="3" max="3" width="7.6640625" style="8" customWidth="1"/>
    <col min="4" max="4" width="12.6640625" style="8" customWidth="1"/>
    <col min="5" max="5" width="7.6640625" style="8" customWidth="1"/>
    <col min="6" max="6" width="20.88671875" style="8" customWidth="1"/>
    <col min="7" max="7" width="20.6640625" style="8" customWidth="1"/>
    <col min="8" max="8" width="12.6640625" style="8" customWidth="1"/>
    <col min="9" max="9" width="7.6640625" style="8" customWidth="1"/>
    <col min="10" max="10" width="12.6640625" style="8" customWidth="1"/>
    <col min="11" max="11" width="7.6640625" style="8" customWidth="1"/>
    <col min="12" max="12" width="12.5546875" style="8" customWidth="1"/>
    <col min="13" max="13" width="7.6640625" style="8" customWidth="1"/>
    <col min="14" max="14" width="12.6640625" style="8" hidden="1" customWidth="1"/>
    <col min="15" max="15" width="13.5546875" style="8" customWidth="1"/>
    <col min="16" max="16" width="17.88671875" style="8" customWidth="1"/>
    <col min="17" max="17" width="15.44140625" style="8" customWidth="1"/>
    <col min="18" max="19" width="21.6640625" style="8" customWidth="1"/>
    <col min="20" max="16384" width="8.88671875" style="8"/>
  </cols>
  <sheetData>
    <row r="1" spans="1:31" ht="28.95" customHeight="1" x14ac:dyDescent="0.4">
      <c r="A1" s="5"/>
      <c r="B1" s="57" t="s">
        <v>24</v>
      </c>
      <c r="C1" s="57"/>
      <c r="D1" s="57"/>
      <c r="E1" s="57"/>
      <c r="F1" s="57"/>
      <c r="G1" s="48"/>
      <c r="H1" s="48"/>
      <c r="I1" s="48"/>
      <c r="J1" s="5"/>
      <c r="K1" s="5"/>
      <c r="L1" s="5"/>
      <c r="M1" s="5"/>
      <c r="N1" s="5">
        <f ca="1">_xlfn.SHEET()+6</f>
        <v>11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A3" s="5"/>
      <c r="B3" s="10"/>
      <c r="C3" s="10"/>
      <c r="D3" s="10"/>
      <c r="E3" s="10"/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A4" s="5"/>
      <c r="B4" s="93"/>
      <c r="C4" s="93"/>
      <c r="D4" s="93"/>
      <c r="E4" s="93"/>
      <c r="F4" s="5" t="s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95" customHeight="1" thickBot="1" x14ac:dyDescent="0.35">
      <c r="A7" s="5"/>
      <c r="B7" s="299" t="s">
        <v>38</v>
      </c>
      <c r="C7" s="300"/>
      <c r="D7" s="300"/>
      <c r="E7" s="300"/>
      <c r="F7" s="300"/>
      <c r="G7" s="300"/>
      <c r="H7" s="301"/>
      <c r="I7" s="5"/>
      <c r="J7" s="5"/>
      <c r="K7" s="5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7.6" customHeight="1" thickBot="1" x14ac:dyDescent="0.35">
      <c r="A9" s="5"/>
      <c r="B9" s="305" t="s">
        <v>61</v>
      </c>
      <c r="C9" s="306"/>
      <c r="D9" s="306"/>
      <c r="E9" s="306"/>
      <c r="F9" s="307"/>
      <c r="G9" s="109">
        <f ca="1">IF(INDIRECT("'Übersicht Baustoffe'!K"&amp;$N$1)="","",INDIRECT("'Übersicht Baustoffe'!K"&amp;$N$1))</f>
        <v>1105.9751972942502</v>
      </c>
      <c r="H9" s="110" t="str">
        <f ca="1">IF(INDIRECT("'Übersicht Baustoffe'!L"&amp;$N$1)="","",INDIRECT("'Übersicht Baustoffe'!L"&amp;$N$1))</f>
        <v>EUR/t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95" customHeight="1" thickBot="1" x14ac:dyDescent="0.35">
      <c r="A10" s="5"/>
      <c r="B10" s="305" t="s">
        <v>62</v>
      </c>
      <c r="C10" s="306"/>
      <c r="D10" s="306"/>
      <c r="E10" s="306"/>
      <c r="F10" s="307">
        <f ca="1">IF('Übersicht Baustoffe'!I10="","",'Übersicht Baustoffe'!I10)</f>
        <v>1</v>
      </c>
      <c r="G10" s="109">
        <f ca="1">IF(INDIRECT("'Übersicht Baustoffe'!I"&amp;$N$1)="","",INDIRECT("'Übersicht Baustoffe'!I"&amp;$N$1))</f>
        <v>1</v>
      </c>
      <c r="H10" s="110" t="str">
        <f ca="1">IF(INDIRECT("'Übersicht Baustoffe'!J"&amp;$N$1)="","",INDIRECT("'Übersicht Baustoffe'!J"&amp;$N$1))</f>
        <v>t/t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5.2" customHeight="1" thickBot="1" x14ac:dyDescent="0.35">
      <c r="A11" s="5"/>
      <c r="B11" s="305" t="s">
        <v>37</v>
      </c>
      <c r="C11" s="306"/>
      <c r="D11" s="306"/>
      <c r="E11" s="306"/>
      <c r="F11" s="307"/>
      <c r="G11" s="109">
        <f ca="1">IF(INDIRECT("'Übersicht Baustoffe'!M"&amp;$N$1)="","",INDIRECT("'Übersicht Baustoffe'!M"&amp;$N$1))</f>
        <v>196.2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5.2" customHeight="1" thickBot="1" x14ac:dyDescent="0.35">
      <c r="A12" s="5"/>
      <c r="B12" s="305" t="s">
        <v>64</v>
      </c>
      <c r="C12" s="306"/>
      <c r="D12" s="306"/>
      <c r="E12" s="306"/>
      <c r="F12" s="307"/>
      <c r="G12" s="109" t="str">
        <f ca="1">IF(INDIRECT("'Übersicht Baustoffe'!O"&amp;$N$1)="","",INDIRECT("'Übersicht Baustoffe'!O"&amp;$N$1))</f>
        <v>t</v>
      </c>
      <c r="H12" s="5"/>
      <c r="I12" s="5"/>
      <c r="J12" s="290" t="s">
        <v>112</v>
      </c>
      <c r="K12" s="29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thickBot="1" x14ac:dyDescent="0.35">
      <c r="A14" s="5"/>
      <c r="B14" s="250" t="s">
        <v>36</v>
      </c>
      <c r="C14" s="251"/>
      <c r="D14" s="308" t="str">
        <f ca="1">IF(INDIRECT("'Übersicht Baustoffe'!C"&amp;$N$1)="","",INDIRECT("'Übersicht Baustoffe'!C"&amp;$N$1))</f>
        <v>OZ b</v>
      </c>
      <c r="E14" s="309"/>
      <c r="F14" s="33" t="s">
        <v>51</v>
      </c>
      <c r="G14" s="60" t="str">
        <f ca="1">IF(INDIRECT("'Übersicht Baustoffe'!R"&amp;$N$1)="","",INDIRECT("'Übersicht Baustoffe'!R"&amp;$N$1))</f>
        <v>Einbau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4" customHeight="1" x14ac:dyDescent="0.3">
      <c r="A15" s="5"/>
      <c r="B15" s="295" t="s">
        <v>67</v>
      </c>
      <c r="C15" s="296"/>
      <c r="D15" s="295" t="s">
        <v>80</v>
      </c>
      <c r="E15" s="296"/>
      <c r="F15" s="303" t="s">
        <v>50</v>
      </c>
      <c r="G15" s="303" t="s">
        <v>42</v>
      </c>
      <c r="H15" s="295" t="s">
        <v>65</v>
      </c>
      <c r="I15" s="296"/>
      <c r="J15" s="295" t="s">
        <v>66</v>
      </c>
      <c r="K15" s="296"/>
      <c r="L15" s="303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1" ht="60" customHeight="1" thickBot="1" x14ac:dyDescent="0.35">
      <c r="A16" s="5"/>
      <c r="B16" s="297"/>
      <c r="C16" s="298"/>
      <c r="D16" s="297"/>
      <c r="E16" s="298"/>
      <c r="F16" s="304"/>
      <c r="G16" s="304"/>
      <c r="H16" s="297"/>
      <c r="I16" s="298"/>
      <c r="J16" s="297"/>
      <c r="K16" s="298"/>
      <c r="L16" s="304"/>
      <c r="M16" s="58"/>
      <c r="N16" s="5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/>
      <c r="B17" s="200">
        <v>1000</v>
      </c>
      <c r="C17" s="138" t="str">
        <f t="shared" ref="C17:C32" ca="1" si="0">IF(B17="","",$G$12)</f>
        <v>t</v>
      </c>
      <c r="D17" s="138">
        <f ca="1">IF(B17="","",B17*$G$10)</f>
        <v>1000</v>
      </c>
      <c r="E17" s="138" t="str">
        <f ca="1">IF(D17="","",C17&amp;"*"&amp;$H$10)</f>
        <v>t*t/t</v>
      </c>
      <c r="F17" s="62">
        <v>44682</v>
      </c>
      <c r="G17" s="63">
        <v>280.8</v>
      </c>
      <c r="H17" s="138">
        <f ca="1">IF(G17="","",$G$9*(G17/$G$11))</f>
        <v>1582.8635851183765</v>
      </c>
      <c r="I17" s="138" t="str">
        <f ca="1">IF(H17="","",$H$9)</f>
        <v>EUR/t</v>
      </c>
      <c r="J17" s="138">
        <f ca="1">IF(H17="","",H17-$G$9)</f>
        <v>476.88838782412631</v>
      </c>
      <c r="K17" s="138" t="str">
        <f ca="1">IF(I17="","",I17)</f>
        <v>EUR/t</v>
      </c>
      <c r="L17" s="160">
        <f t="shared" ref="L17:L32" ca="1" si="1">IF(J17="","",B17*$G$10*J17)</f>
        <v>476888.38782412629</v>
      </c>
      <c r="M17" s="5"/>
      <c r="N17" s="5"/>
      <c r="O17" s="7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5"/>
      <c r="B18" s="201"/>
      <c r="C18" s="126" t="str">
        <f t="shared" si="0"/>
        <v/>
      </c>
      <c r="D18" s="126" t="str">
        <f t="shared" ref="D18:D32" si="2">IF(B18="","",B18*$G$10)</f>
        <v/>
      </c>
      <c r="E18" s="126" t="str">
        <f t="shared" ref="E18:E32" si="3">IF(D18="","",C18&amp;"*"&amp;$H$10)</f>
        <v/>
      </c>
      <c r="F18" s="42"/>
      <c r="G18" s="43"/>
      <c r="H18" s="126" t="str">
        <f t="shared" ref="H18:H32" si="4">IF(G18="","",$G$9*(G18/$G$11))</f>
        <v/>
      </c>
      <c r="I18" s="126" t="str">
        <f t="shared" ref="I18:I32" si="5">IF(H18="","",$H$9)</f>
        <v/>
      </c>
      <c r="J18" s="126" t="str">
        <f t="shared" ref="J18:J32" si="6">IF(H18="","",H18-$G$9)</f>
        <v/>
      </c>
      <c r="K18" s="126" t="str">
        <f t="shared" ref="K18:K32" si="7">IF(I18="","",I18)</f>
        <v/>
      </c>
      <c r="L18" s="127" t="str">
        <f t="shared" si="1"/>
        <v/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5"/>
      <c r="B19" s="201"/>
      <c r="C19" s="126" t="str">
        <f t="shared" si="0"/>
        <v/>
      </c>
      <c r="D19" s="126" t="str">
        <f t="shared" si="2"/>
        <v/>
      </c>
      <c r="E19" s="126" t="str">
        <f t="shared" si="3"/>
        <v/>
      </c>
      <c r="F19" s="42"/>
      <c r="G19" s="43"/>
      <c r="H19" s="126" t="str">
        <f t="shared" si="4"/>
        <v/>
      </c>
      <c r="I19" s="126" t="str">
        <f t="shared" si="5"/>
        <v/>
      </c>
      <c r="J19" s="126" t="str">
        <f t="shared" si="6"/>
        <v/>
      </c>
      <c r="K19" s="126" t="str">
        <f t="shared" si="7"/>
        <v/>
      </c>
      <c r="L19" s="127" t="str">
        <f t="shared" si="1"/>
        <v/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5"/>
      <c r="B20" s="201"/>
      <c r="C20" s="126" t="str">
        <f t="shared" si="0"/>
        <v/>
      </c>
      <c r="D20" s="126" t="str">
        <f t="shared" si="2"/>
        <v/>
      </c>
      <c r="E20" s="126" t="str">
        <f t="shared" si="3"/>
        <v/>
      </c>
      <c r="F20" s="42"/>
      <c r="G20" s="43"/>
      <c r="H20" s="126" t="str">
        <f t="shared" si="4"/>
        <v/>
      </c>
      <c r="I20" s="126" t="str">
        <f t="shared" si="5"/>
        <v/>
      </c>
      <c r="J20" s="126" t="str">
        <f t="shared" si="6"/>
        <v/>
      </c>
      <c r="K20" s="126" t="str">
        <f t="shared" si="7"/>
        <v/>
      </c>
      <c r="L20" s="127" t="str">
        <f t="shared" si="1"/>
        <v/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5"/>
      <c r="B21" s="201"/>
      <c r="C21" s="126" t="str">
        <f t="shared" si="0"/>
        <v/>
      </c>
      <c r="D21" s="126" t="str">
        <f t="shared" si="2"/>
        <v/>
      </c>
      <c r="E21" s="126" t="str">
        <f t="shared" si="3"/>
        <v/>
      </c>
      <c r="F21" s="42"/>
      <c r="G21" s="43"/>
      <c r="H21" s="126" t="str">
        <f t="shared" si="4"/>
        <v/>
      </c>
      <c r="I21" s="126" t="str">
        <f t="shared" si="5"/>
        <v/>
      </c>
      <c r="J21" s="126" t="str">
        <f t="shared" si="6"/>
        <v/>
      </c>
      <c r="K21" s="126" t="str">
        <f t="shared" si="7"/>
        <v/>
      </c>
      <c r="L21" s="127" t="str">
        <f t="shared" si="1"/>
        <v/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5"/>
      <c r="B22" s="201"/>
      <c r="C22" s="126" t="str">
        <f t="shared" si="0"/>
        <v/>
      </c>
      <c r="D22" s="126" t="str">
        <f t="shared" si="2"/>
        <v/>
      </c>
      <c r="E22" s="126" t="str">
        <f t="shared" si="3"/>
        <v/>
      </c>
      <c r="F22" s="42"/>
      <c r="G22" s="43"/>
      <c r="H22" s="126" t="str">
        <f t="shared" si="4"/>
        <v/>
      </c>
      <c r="I22" s="126" t="str">
        <f t="shared" si="5"/>
        <v/>
      </c>
      <c r="J22" s="126" t="str">
        <f t="shared" si="6"/>
        <v/>
      </c>
      <c r="K22" s="126" t="str">
        <f t="shared" si="7"/>
        <v/>
      </c>
      <c r="L22" s="127" t="str">
        <f t="shared" si="1"/>
        <v/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5"/>
      <c r="B23" s="201"/>
      <c r="C23" s="126" t="str">
        <f t="shared" si="0"/>
        <v/>
      </c>
      <c r="D23" s="126" t="str">
        <f t="shared" si="2"/>
        <v/>
      </c>
      <c r="E23" s="126" t="str">
        <f t="shared" si="3"/>
        <v/>
      </c>
      <c r="F23" s="42"/>
      <c r="G23" s="43"/>
      <c r="H23" s="126" t="str">
        <f t="shared" si="4"/>
        <v/>
      </c>
      <c r="I23" s="126" t="str">
        <f t="shared" si="5"/>
        <v/>
      </c>
      <c r="J23" s="126" t="str">
        <f t="shared" si="6"/>
        <v/>
      </c>
      <c r="K23" s="126" t="str">
        <f t="shared" si="7"/>
        <v/>
      </c>
      <c r="L23" s="127" t="str">
        <f t="shared" si="1"/>
        <v/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5"/>
      <c r="B24" s="201"/>
      <c r="C24" s="126" t="str">
        <f t="shared" si="0"/>
        <v/>
      </c>
      <c r="D24" s="126" t="str">
        <f t="shared" si="2"/>
        <v/>
      </c>
      <c r="E24" s="126" t="str">
        <f t="shared" si="3"/>
        <v/>
      </c>
      <c r="F24" s="42"/>
      <c r="G24" s="43"/>
      <c r="H24" s="126" t="str">
        <f t="shared" si="4"/>
        <v/>
      </c>
      <c r="I24" s="126" t="str">
        <f t="shared" si="5"/>
        <v/>
      </c>
      <c r="J24" s="126" t="str">
        <f t="shared" si="6"/>
        <v/>
      </c>
      <c r="K24" s="126" t="str">
        <f t="shared" si="7"/>
        <v/>
      </c>
      <c r="L24" s="127" t="str">
        <f t="shared" si="1"/>
        <v/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5"/>
      <c r="B25" s="201"/>
      <c r="C25" s="126" t="str">
        <f t="shared" si="0"/>
        <v/>
      </c>
      <c r="D25" s="126" t="str">
        <f t="shared" si="2"/>
        <v/>
      </c>
      <c r="E25" s="126" t="str">
        <f t="shared" si="3"/>
        <v/>
      </c>
      <c r="F25" s="42"/>
      <c r="G25" s="43"/>
      <c r="H25" s="126" t="str">
        <f t="shared" si="4"/>
        <v/>
      </c>
      <c r="I25" s="126" t="str">
        <f t="shared" si="5"/>
        <v/>
      </c>
      <c r="J25" s="126" t="str">
        <f t="shared" si="6"/>
        <v/>
      </c>
      <c r="K25" s="126" t="str">
        <f t="shared" si="7"/>
        <v/>
      </c>
      <c r="L25" s="127" t="str">
        <f t="shared" si="1"/>
        <v/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5"/>
      <c r="B26" s="201"/>
      <c r="C26" s="126" t="str">
        <f t="shared" si="0"/>
        <v/>
      </c>
      <c r="D26" s="126" t="str">
        <f t="shared" si="2"/>
        <v/>
      </c>
      <c r="E26" s="126" t="str">
        <f t="shared" si="3"/>
        <v/>
      </c>
      <c r="F26" s="42"/>
      <c r="G26" s="43"/>
      <c r="H26" s="126" t="str">
        <f t="shared" si="4"/>
        <v/>
      </c>
      <c r="I26" s="126" t="str">
        <f t="shared" si="5"/>
        <v/>
      </c>
      <c r="J26" s="126" t="str">
        <f t="shared" si="6"/>
        <v/>
      </c>
      <c r="K26" s="126" t="str">
        <f t="shared" si="7"/>
        <v/>
      </c>
      <c r="L26" s="127" t="str">
        <f t="shared" si="1"/>
        <v/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201"/>
      <c r="C27" s="126" t="str">
        <f t="shared" si="0"/>
        <v/>
      </c>
      <c r="D27" s="126" t="str">
        <f t="shared" si="2"/>
        <v/>
      </c>
      <c r="E27" s="126" t="str">
        <f t="shared" si="3"/>
        <v/>
      </c>
      <c r="F27" s="42"/>
      <c r="G27" s="43"/>
      <c r="H27" s="126" t="str">
        <f t="shared" si="4"/>
        <v/>
      </c>
      <c r="I27" s="126" t="str">
        <f t="shared" si="5"/>
        <v/>
      </c>
      <c r="J27" s="126" t="str">
        <f t="shared" si="6"/>
        <v/>
      </c>
      <c r="K27" s="126" t="str">
        <f t="shared" si="7"/>
        <v/>
      </c>
      <c r="L27" s="127" t="str">
        <f t="shared" si="1"/>
        <v/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201"/>
      <c r="C28" s="126" t="str">
        <f t="shared" si="0"/>
        <v/>
      </c>
      <c r="D28" s="126" t="str">
        <f t="shared" si="2"/>
        <v/>
      </c>
      <c r="E28" s="126" t="str">
        <f t="shared" si="3"/>
        <v/>
      </c>
      <c r="F28" s="42"/>
      <c r="G28" s="43"/>
      <c r="H28" s="126" t="str">
        <f t="shared" si="4"/>
        <v/>
      </c>
      <c r="I28" s="126" t="str">
        <f t="shared" si="5"/>
        <v/>
      </c>
      <c r="J28" s="126" t="str">
        <f t="shared" si="6"/>
        <v/>
      </c>
      <c r="K28" s="126" t="str">
        <f t="shared" si="7"/>
        <v/>
      </c>
      <c r="L28" s="127" t="str">
        <f t="shared" si="1"/>
        <v/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5"/>
      <c r="B29" s="201"/>
      <c r="C29" s="126" t="str">
        <f t="shared" si="0"/>
        <v/>
      </c>
      <c r="D29" s="126" t="str">
        <f t="shared" si="2"/>
        <v/>
      </c>
      <c r="E29" s="126" t="str">
        <f t="shared" si="3"/>
        <v/>
      </c>
      <c r="F29" s="42"/>
      <c r="G29" s="43"/>
      <c r="H29" s="126" t="str">
        <f t="shared" si="4"/>
        <v/>
      </c>
      <c r="I29" s="126" t="str">
        <f t="shared" si="5"/>
        <v/>
      </c>
      <c r="J29" s="126" t="str">
        <f t="shared" si="6"/>
        <v/>
      </c>
      <c r="K29" s="126" t="str">
        <f t="shared" si="7"/>
        <v/>
      </c>
      <c r="L29" s="127" t="str">
        <f t="shared" si="1"/>
        <v/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"/>
      <c r="B30" s="201"/>
      <c r="C30" s="126" t="str">
        <f t="shared" si="0"/>
        <v/>
      </c>
      <c r="D30" s="126" t="str">
        <f t="shared" si="2"/>
        <v/>
      </c>
      <c r="E30" s="126" t="str">
        <f t="shared" si="3"/>
        <v/>
      </c>
      <c r="F30" s="42"/>
      <c r="G30" s="43"/>
      <c r="H30" s="126" t="str">
        <f t="shared" si="4"/>
        <v/>
      </c>
      <c r="I30" s="126" t="str">
        <f t="shared" si="5"/>
        <v/>
      </c>
      <c r="J30" s="126" t="str">
        <f t="shared" si="6"/>
        <v/>
      </c>
      <c r="K30" s="126" t="str">
        <f t="shared" si="7"/>
        <v/>
      </c>
      <c r="L30" s="127" t="str">
        <f t="shared" si="1"/>
        <v/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5"/>
      <c r="B31" s="201"/>
      <c r="C31" s="126" t="str">
        <f t="shared" si="0"/>
        <v/>
      </c>
      <c r="D31" s="126" t="str">
        <f t="shared" si="2"/>
        <v/>
      </c>
      <c r="E31" s="126" t="str">
        <f t="shared" si="3"/>
        <v/>
      </c>
      <c r="F31" s="42"/>
      <c r="G31" s="43"/>
      <c r="H31" s="126" t="str">
        <f t="shared" si="4"/>
        <v/>
      </c>
      <c r="I31" s="126" t="str">
        <f t="shared" si="5"/>
        <v/>
      </c>
      <c r="J31" s="126" t="str">
        <f t="shared" si="6"/>
        <v/>
      </c>
      <c r="K31" s="126" t="str">
        <f t="shared" si="7"/>
        <v/>
      </c>
      <c r="L31" s="127" t="str">
        <f t="shared" si="1"/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35">
      <c r="A32" s="5"/>
      <c r="B32" s="202"/>
      <c r="C32" s="128" t="str">
        <f t="shared" si="0"/>
        <v/>
      </c>
      <c r="D32" s="128" t="str">
        <f t="shared" si="2"/>
        <v/>
      </c>
      <c r="E32" s="128" t="str">
        <f t="shared" si="3"/>
        <v/>
      </c>
      <c r="F32" s="44"/>
      <c r="G32" s="45"/>
      <c r="H32" s="128" t="str">
        <f t="shared" si="4"/>
        <v/>
      </c>
      <c r="I32" s="128" t="str">
        <f t="shared" si="5"/>
        <v/>
      </c>
      <c r="J32" s="128" t="str">
        <f t="shared" si="6"/>
        <v/>
      </c>
      <c r="K32" s="128" t="str">
        <f t="shared" si="7"/>
        <v/>
      </c>
      <c r="L32" s="129" t="str">
        <f t="shared" si="1"/>
        <v/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1" ht="15" thickBot="1" x14ac:dyDescent="0.35">
      <c r="A33" s="5"/>
      <c r="B33" s="61">
        <f>IF(B17="","",SUM(B17:B32))</f>
        <v>1000</v>
      </c>
      <c r="C33" s="61" t="str">
        <f ca="1">IF(C17="","",C17)</f>
        <v>t</v>
      </c>
      <c r="D33" s="5"/>
      <c r="E33" s="5"/>
      <c r="F33" s="5"/>
      <c r="G33" s="5"/>
      <c r="H33" s="292" t="s">
        <v>4</v>
      </c>
      <c r="I33" s="293"/>
      <c r="J33" s="293"/>
      <c r="K33" s="294"/>
      <c r="L33" s="130">
        <f ca="1">IF(L17="","",SUM(L17:L32))</f>
        <v>476888.38782412629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3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1"/>
      <c r="R34" s="5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9.4" customHeight="1" x14ac:dyDescent="0.3">
      <c r="A36" s="5"/>
      <c r="B36" s="302" t="s">
        <v>9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5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5"/>
      <c r="B37" s="5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37" s="59"/>
      <c r="D37" s="59"/>
      <c r="E37" s="59"/>
      <c r="F37" s="5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" thickBot="1" x14ac:dyDescent="0.35">
      <c r="A42" s="5"/>
      <c r="B42" s="35" t="s">
        <v>13</v>
      </c>
      <c r="C42" s="36"/>
      <c r="D42" s="36"/>
      <c r="E42" s="36"/>
      <c r="F42" s="36"/>
      <c r="G42" s="36"/>
      <c r="H42" s="37">
        <f>PrüfungAufnahme225!$G$256</f>
        <v>44740</v>
      </c>
      <c r="I42" s="5"/>
      <c r="J42" s="5"/>
      <c r="K42" s="5"/>
      <c r="L42" s="5"/>
      <c r="M42" s="5"/>
      <c r="N42" s="5"/>
      <c r="O42" s="5"/>
      <c r="P42" s="5"/>
      <c r="Q42" s="5"/>
      <c r="R42" s="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</sheetData>
  <sheetProtection algorithmName="SHA-512" hashValue="B2wd2+v94FwblGkXJ16EcX7Q61tpNG74940R3QBVNe0GAuqqJBKKj36AZ06RnPoIKD3uaxVgxCNgwVsFQd8YFw==" saltValue="E2Rni1QxTj5/uLSJd7eGPg==" spinCount="100000" sheet="1" objects="1" scenarios="1"/>
  <mergeCells count="17">
    <mergeCell ref="J12:K12"/>
    <mergeCell ref="B7:H7"/>
    <mergeCell ref="B9:F9"/>
    <mergeCell ref="B10:F10"/>
    <mergeCell ref="B11:F11"/>
    <mergeCell ref="B12:F12"/>
    <mergeCell ref="B14:C14"/>
    <mergeCell ref="D14:E14"/>
    <mergeCell ref="B15:C16"/>
    <mergeCell ref="D15:E16"/>
    <mergeCell ref="F15:F16"/>
    <mergeCell ref="H15:I16"/>
    <mergeCell ref="J15:K16"/>
    <mergeCell ref="L15:L16"/>
    <mergeCell ref="H33:K33"/>
    <mergeCell ref="B36:L36"/>
    <mergeCell ref="G15:G16"/>
  </mergeCells>
  <conditionalFormatting sqref="G9:G10">
    <cfRule type="containsErrors" dxfId="51" priority="13">
      <formula>ISERROR(G9)</formula>
    </cfRule>
  </conditionalFormatting>
  <conditionalFormatting sqref="H9">
    <cfRule type="containsErrors" dxfId="50" priority="12">
      <formula>ISERROR(H9)</formula>
    </cfRule>
  </conditionalFormatting>
  <conditionalFormatting sqref="H10">
    <cfRule type="containsErrors" dxfId="49" priority="10">
      <formula>ISERROR(H10)</formula>
    </cfRule>
  </conditionalFormatting>
  <conditionalFormatting sqref="G11">
    <cfRule type="containsErrors" dxfId="48" priority="11">
      <formula>ISERROR(G11)</formula>
    </cfRule>
  </conditionalFormatting>
  <conditionalFormatting sqref="G12">
    <cfRule type="containsErrors" dxfId="47" priority="9">
      <formula>ISERROR(G12)</formula>
    </cfRule>
  </conditionalFormatting>
  <conditionalFormatting sqref="D14">
    <cfRule type="containsErrors" dxfId="46" priority="8">
      <formula>ISERROR(D14)</formula>
    </cfRule>
  </conditionalFormatting>
  <conditionalFormatting sqref="D14">
    <cfRule type="containsErrors" dxfId="45" priority="7">
      <formula>ISERROR(D14)</formula>
    </cfRule>
  </conditionalFormatting>
  <conditionalFormatting sqref="G14">
    <cfRule type="containsErrors" dxfId="44" priority="6">
      <formula>ISERROR(G14)</formula>
    </cfRule>
  </conditionalFormatting>
  <conditionalFormatting sqref="G14">
    <cfRule type="containsErrors" dxfId="43" priority="5">
      <formula>ISERROR(G14)</formula>
    </cfRule>
  </conditionalFormatting>
  <conditionalFormatting sqref="C17:E32">
    <cfRule type="containsErrors" dxfId="42" priority="3">
      <formula>ISERROR(C17)</formula>
    </cfRule>
  </conditionalFormatting>
  <conditionalFormatting sqref="C17:E32">
    <cfRule type="containsErrors" dxfId="41" priority="4">
      <formula>ISERROR(C17)</formula>
    </cfRule>
  </conditionalFormatting>
  <conditionalFormatting sqref="H17:L32">
    <cfRule type="containsErrors" dxfId="40" priority="1">
      <formula>ISERROR(H17)</formula>
    </cfRule>
  </conditionalFormatting>
  <conditionalFormatting sqref="H17:L32">
    <cfRule type="containsErrors" dxfId="39" priority="2">
      <formula>ISERROR(H17)</formula>
    </cfRule>
  </conditionalFormatting>
  <hyperlinks>
    <hyperlink ref="B37" location="sprg238922" display="sprg238922" xr:uid="{00000000-0004-0000-0400-000000000000}"/>
    <hyperlink ref="J12:K12" location="'Übersicht Baustoffe'!A1" display="'Übersicht Baustoffe" xr:uid="{00000000-0004-0000-0400-000001000000}"/>
  </hyperlinks>
  <pageMargins left="0.7" right="0.7" top="0.75" bottom="0.75" header="0.3" footer="0.3"/>
  <pageSetup paperSize="256" scale="35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72"/>
  <sheetViews>
    <sheetView topLeftCell="A7" zoomScaleNormal="100" workbookViewId="0">
      <selection activeCell="G17" sqref="G17:G18"/>
    </sheetView>
  </sheetViews>
  <sheetFormatPr baseColWidth="10" defaultColWidth="8.88671875" defaultRowHeight="14.4" x14ac:dyDescent="0.3"/>
  <cols>
    <col min="1" max="1" width="7.6640625" style="8" customWidth="1"/>
    <col min="2" max="2" width="12.6640625" style="8" customWidth="1"/>
    <col min="3" max="3" width="7.6640625" style="8" customWidth="1"/>
    <col min="4" max="4" width="12.6640625" style="8" customWidth="1"/>
    <col min="5" max="5" width="7.6640625" style="8" customWidth="1"/>
    <col min="6" max="6" width="20.88671875" style="8" customWidth="1"/>
    <col min="7" max="7" width="20.6640625" style="8" customWidth="1"/>
    <col min="8" max="8" width="12.6640625" style="8" customWidth="1"/>
    <col min="9" max="9" width="7.6640625" style="8" customWidth="1"/>
    <col min="10" max="10" width="12.6640625" style="8" customWidth="1"/>
    <col min="11" max="11" width="7.6640625" style="8" customWidth="1"/>
    <col min="12" max="12" width="12.5546875" style="8" customWidth="1"/>
    <col min="13" max="13" width="7.6640625" style="8" customWidth="1"/>
    <col min="14" max="14" width="12.6640625" style="8" hidden="1" customWidth="1"/>
    <col min="15" max="15" width="13.5546875" style="8" customWidth="1"/>
    <col min="16" max="16" width="17.88671875" style="8" customWidth="1"/>
    <col min="17" max="17" width="15.44140625" style="8" customWidth="1"/>
    <col min="18" max="19" width="21.6640625" style="8" customWidth="1"/>
    <col min="20" max="16384" width="8.88671875" style="8"/>
  </cols>
  <sheetData>
    <row r="1" spans="1:31" ht="28.95" customHeight="1" x14ac:dyDescent="0.4">
      <c r="A1" s="5"/>
      <c r="B1" s="57" t="s">
        <v>24</v>
      </c>
      <c r="C1" s="57"/>
      <c r="D1" s="57"/>
      <c r="E1" s="57"/>
      <c r="F1" s="57"/>
      <c r="G1" s="48"/>
      <c r="H1" s="48"/>
      <c r="I1" s="48"/>
      <c r="J1" s="5"/>
      <c r="K1" s="5"/>
      <c r="L1" s="5"/>
      <c r="M1" s="5"/>
      <c r="N1" s="5">
        <f ca="1">_xlfn.SHEET()+6</f>
        <v>12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A3" s="5"/>
      <c r="B3" s="10"/>
      <c r="C3" s="10"/>
      <c r="D3" s="10"/>
      <c r="E3" s="10"/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A4" s="5"/>
      <c r="B4" s="93"/>
      <c r="C4" s="93"/>
      <c r="D4" s="93"/>
      <c r="E4" s="93"/>
      <c r="F4" s="5" t="s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95" customHeight="1" thickBot="1" x14ac:dyDescent="0.35">
      <c r="A7" s="5"/>
      <c r="B7" s="299" t="s">
        <v>38</v>
      </c>
      <c r="C7" s="300"/>
      <c r="D7" s="300"/>
      <c r="E7" s="300"/>
      <c r="F7" s="300"/>
      <c r="G7" s="300"/>
      <c r="H7" s="301"/>
      <c r="I7" s="5"/>
      <c r="J7" s="5"/>
      <c r="K7" s="5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7.6" customHeight="1" thickBot="1" x14ac:dyDescent="0.35">
      <c r="A9" s="5"/>
      <c r="B9" s="305" t="s">
        <v>61</v>
      </c>
      <c r="C9" s="306"/>
      <c r="D9" s="306"/>
      <c r="E9" s="306"/>
      <c r="F9" s="307"/>
      <c r="G9" s="109" t="e">
        <f ca="1">IF(INDIRECT("'Übersicht Baustoffe'!K"&amp;$N$1)="","",INDIRECT("'Übersicht Baustoffe'!K"&amp;$N$1))</f>
        <v>#NUM!</v>
      </c>
      <c r="H9" s="110" t="e">
        <f ca="1">IF(INDIRECT("'Übersicht Baustoffe'!L"&amp;$N$1)="","",INDIRECT("'Übersicht Baustoffe'!L"&amp;$N$1))</f>
        <v>#NUM!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95" customHeight="1" thickBot="1" x14ac:dyDescent="0.35">
      <c r="A10" s="5"/>
      <c r="B10" s="305" t="s">
        <v>62</v>
      </c>
      <c r="C10" s="306"/>
      <c r="D10" s="306"/>
      <c r="E10" s="306"/>
      <c r="F10" s="307">
        <f ca="1">IF('Übersicht Baustoffe'!I10="","",'Übersicht Baustoffe'!I10)</f>
        <v>1</v>
      </c>
      <c r="G10" s="109" t="e">
        <f ca="1">IF(INDIRECT("'Übersicht Baustoffe'!I"&amp;$N$1)="","",INDIRECT("'Übersicht Baustoffe'!I"&amp;$N$1))</f>
        <v>#NUM!</v>
      </c>
      <c r="H10" s="110" t="e">
        <f ca="1">IF(INDIRECT("'Übersicht Baustoffe'!J"&amp;$N$1)="","",INDIRECT("'Übersicht Baustoffe'!J"&amp;$N$1))</f>
        <v>#NUM!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5.2" customHeight="1" thickBot="1" x14ac:dyDescent="0.35">
      <c r="A11" s="5"/>
      <c r="B11" s="305" t="s">
        <v>37</v>
      </c>
      <c r="C11" s="306"/>
      <c r="D11" s="306"/>
      <c r="E11" s="306"/>
      <c r="F11" s="307"/>
      <c r="G11" s="109" t="e">
        <f ca="1">IF(INDIRECT("'Übersicht Baustoffe'!M"&amp;$N$1)="","",INDIRECT("'Übersicht Baustoffe'!M"&amp;$N$1))</f>
        <v>#NUM!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5.2" customHeight="1" thickBot="1" x14ac:dyDescent="0.35">
      <c r="A12" s="5"/>
      <c r="B12" s="305" t="s">
        <v>64</v>
      </c>
      <c r="C12" s="306"/>
      <c r="D12" s="306"/>
      <c r="E12" s="306"/>
      <c r="F12" s="307"/>
      <c r="G12" s="109" t="e">
        <f ca="1">IF(INDIRECT("'Übersicht Baustoffe'!O"&amp;$N$1)="","",INDIRECT("'Übersicht Baustoffe'!O"&amp;$N$1))</f>
        <v>#NUM!</v>
      </c>
      <c r="H12" s="5"/>
      <c r="I12" s="5"/>
      <c r="J12" s="290" t="s">
        <v>112</v>
      </c>
      <c r="K12" s="29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thickBot="1" x14ac:dyDescent="0.35">
      <c r="A14" s="5"/>
      <c r="B14" s="250" t="s">
        <v>36</v>
      </c>
      <c r="C14" s="251"/>
      <c r="D14" s="308" t="e">
        <f ca="1">IF(INDIRECT("'Übersicht Baustoffe'!C"&amp;$N$1)="","",INDIRECT("'Übersicht Baustoffe'!C"&amp;$N$1))</f>
        <v>#NUM!</v>
      </c>
      <c r="E14" s="309"/>
      <c r="F14" s="33" t="s">
        <v>51</v>
      </c>
      <c r="G14" s="60" t="str">
        <f ca="1">IF(INDIRECT("'Übersicht Baustoffe'!R"&amp;$N$1)="","",INDIRECT("'Übersicht Baustoffe'!R"&amp;$N$1))</f>
        <v/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4" customHeight="1" x14ac:dyDescent="0.3">
      <c r="A15" s="5"/>
      <c r="B15" s="295" t="s">
        <v>67</v>
      </c>
      <c r="C15" s="296"/>
      <c r="D15" s="295" t="s">
        <v>80</v>
      </c>
      <c r="E15" s="296"/>
      <c r="F15" s="303" t="s">
        <v>50</v>
      </c>
      <c r="G15" s="303" t="s">
        <v>42</v>
      </c>
      <c r="H15" s="295" t="s">
        <v>65</v>
      </c>
      <c r="I15" s="296"/>
      <c r="J15" s="295" t="s">
        <v>66</v>
      </c>
      <c r="K15" s="296"/>
      <c r="L15" s="303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1" ht="60" customHeight="1" thickBot="1" x14ac:dyDescent="0.35">
      <c r="A16" s="5"/>
      <c r="B16" s="297"/>
      <c r="C16" s="298"/>
      <c r="D16" s="297"/>
      <c r="E16" s="298"/>
      <c r="F16" s="304"/>
      <c r="G16" s="304"/>
      <c r="H16" s="297"/>
      <c r="I16" s="298"/>
      <c r="J16" s="297"/>
      <c r="K16" s="298"/>
      <c r="L16" s="304"/>
      <c r="M16" s="58"/>
      <c r="N16" s="5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/>
      <c r="B17" s="200"/>
      <c r="C17" s="138" t="str">
        <f t="shared" ref="C17:C32" si="0">IF(B17="","",$G$12)</f>
        <v/>
      </c>
      <c r="D17" s="138" t="str">
        <f>IF(B17="","",B17*$G$10)</f>
        <v/>
      </c>
      <c r="E17" s="138" t="str">
        <f>IF(D17="","",C17&amp;"*"&amp;$H$10)</f>
        <v/>
      </c>
      <c r="F17" s="62"/>
      <c r="G17" s="63"/>
      <c r="H17" s="138" t="str">
        <f>IF(G17="","",$G$9*(G17/$G$11))</f>
        <v/>
      </c>
      <c r="I17" s="138" t="str">
        <f>IF(H17="","",$H$9)</f>
        <v/>
      </c>
      <c r="J17" s="138" t="str">
        <f>IF(H17="","",H17-$G$9)</f>
        <v/>
      </c>
      <c r="K17" s="138" t="str">
        <f>IF(I17="","",I17)</f>
        <v/>
      </c>
      <c r="L17" s="160" t="str">
        <f t="shared" ref="L17:L32" si="1">IF(J17="","",B17*$G$10*J17)</f>
        <v/>
      </c>
      <c r="M17" s="5"/>
      <c r="N17" s="5"/>
      <c r="O17" s="7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5"/>
      <c r="B18" s="201"/>
      <c r="C18" s="126" t="str">
        <f t="shared" si="0"/>
        <v/>
      </c>
      <c r="D18" s="126" t="str">
        <f t="shared" ref="D18:D32" si="2">IF(B18="","",B18*$G$10)</f>
        <v/>
      </c>
      <c r="E18" s="126" t="str">
        <f t="shared" ref="E18:E32" si="3">IF(D18="","",C18&amp;"*"&amp;$H$10)</f>
        <v/>
      </c>
      <c r="F18" s="42"/>
      <c r="G18" s="43"/>
      <c r="H18" s="126" t="str">
        <f t="shared" ref="H18:H32" si="4">IF(G18="","",$G$9*(G18/$G$11))</f>
        <v/>
      </c>
      <c r="I18" s="126" t="str">
        <f t="shared" ref="I18:I32" si="5">IF(H18="","",$H$9)</f>
        <v/>
      </c>
      <c r="J18" s="126" t="str">
        <f t="shared" ref="J18:J32" si="6">IF(H18="","",H18-$G$9)</f>
        <v/>
      </c>
      <c r="K18" s="126" t="str">
        <f t="shared" ref="K18:K32" si="7">IF(I18="","",I18)</f>
        <v/>
      </c>
      <c r="L18" s="127" t="str">
        <f t="shared" si="1"/>
        <v/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5"/>
      <c r="B19" s="201"/>
      <c r="C19" s="126" t="str">
        <f t="shared" si="0"/>
        <v/>
      </c>
      <c r="D19" s="126" t="str">
        <f t="shared" si="2"/>
        <v/>
      </c>
      <c r="E19" s="126" t="str">
        <f t="shared" si="3"/>
        <v/>
      </c>
      <c r="F19" s="42"/>
      <c r="G19" s="43"/>
      <c r="H19" s="126" t="str">
        <f t="shared" si="4"/>
        <v/>
      </c>
      <c r="I19" s="126" t="str">
        <f t="shared" si="5"/>
        <v/>
      </c>
      <c r="J19" s="126" t="str">
        <f t="shared" si="6"/>
        <v/>
      </c>
      <c r="K19" s="126" t="str">
        <f t="shared" si="7"/>
        <v/>
      </c>
      <c r="L19" s="127" t="str">
        <f t="shared" si="1"/>
        <v/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5"/>
      <c r="B20" s="201"/>
      <c r="C20" s="126" t="str">
        <f t="shared" si="0"/>
        <v/>
      </c>
      <c r="D20" s="126" t="str">
        <f t="shared" si="2"/>
        <v/>
      </c>
      <c r="E20" s="126" t="str">
        <f t="shared" si="3"/>
        <v/>
      </c>
      <c r="F20" s="42"/>
      <c r="G20" s="43"/>
      <c r="H20" s="126" t="str">
        <f t="shared" si="4"/>
        <v/>
      </c>
      <c r="I20" s="126" t="str">
        <f t="shared" si="5"/>
        <v/>
      </c>
      <c r="J20" s="126" t="str">
        <f t="shared" si="6"/>
        <v/>
      </c>
      <c r="K20" s="126" t="str">
        <f t="shared" si="7"/>
        <v/>
      </c>
      <c r="L20" s="127" t="str">
        <f t="shared" si="1"/>
        <v/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5"/>
      <c r="B21" s="201"/>
      <c r="C21" s="126" t="str">
        <f t="shared" si="0"/>
        <v/>
      </c>
      <c r="D21" s="126" t="str">
        <f t="shared" si="2"/>
        <v/>
      </c>
      <c r="E21" s="126" t="str">
        <f t="shared" si="3"/>
        <v/>
      </c>
      <c r="F21" s="42"/>
      <c r="G21" s="43"/>
      <c r="H21" s="126" t="str">
        <f t="shared" si="4"/>
        <v/>
      </c>
      <c r="I21" s="126" t="str">
        <f t="shared" si="5"/>
        <v/>
      </c>
      <c r="J21" s="126" t="str">
        <f t="shared" si="6"/>
        <v/>
      </c>
      <c r="K21" s="126" t="str">
        <f t="shared" si="7"/>
        <v/>
      </c>
      <c r="L21" s="127" t="str">
        <f t="shared" si="1"/>
        <v/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5"/>
      <c r="B22" s="201"/>
      <c r="C22" s="126" t="str">
        <f t="shared" si="0"/>
        <v/>
      </c>
      <c r="D22" s="126" t="str">
        <f t="shared" si="2"/>
        <v/>
      </c>
      <c r="E22" s="126" t="str">
        <f t="shared" si="3"/>
        <v/>
      </c>
      <c r="F22" s="42"/>
      <c r="G22" s="43"/>
      <c r="H22" s="126" t="str">
        <f t="shared" si="4"/>
        <v/>
      </c>
      <c r="I22" s="126" t="str">
        <f t="shared" si="5"/>
        <v/>
      </c>
      <c r="J22" s="126" t="str">
        <f t="shared" si="6"/>
        <v/>
      </c>
      <c r="K22" s="126" t="str">
        <f t="shared" si="7"/>
        <v/>
      </c>
      <c r="L22" s="127" t="str">
        <f t="shared" si="1"/>
        <v/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5"/>
      <c r="B23" s="201"/>
      <c r="C23" s="126" t="str">
        <f t="shared" si="0"/>
        <v/>
      </c>
      <c r="D23" s="126" t="str">
        <f t="shared" si="2"/>
        <v/>
      </c>
      <c r="E23" s="126" t="str">
        <f t="shared" si="3"/>
        <v/>
      </c>
      <c r="F23" s="42"/>
      <c r="G23" s="43"/>
      <c r="H23" s="126" t="str">
        <f t="shared" si="4"/>
        <v/>
      </c>
      <c r="I23" s="126" t="str">
        <f t="shared" si="5"/>
        <v/>
      </c>
      <c r="J23" s="126" t="str">
        <f t="shared" si="6"/>
        <v/>
      </c>
      <c r="K23" s="126" t="str">
        <f t="shared" si="7"/>
        <v/>
      </c>
      <c r="L23" s="127" t="str">
        <f t="shared" si="1"/>
        <v/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5"/>
      <c r="B24" s="201"/>
      <c r="C24" s="126" t="str">
        <f t="shared" si="0"/>
        <v/>
      </c>
      <c r="D24" s="126" t="str">
        <f t="shared" si="2"/>
        <v/>
      </c>
      <c r="E24" s="126" t="str">
        <f t="shared" si="3"/>
        <v/>
      </c>
      <c r="F24" s="42"/>
      <c r="G24" s="43"/>
      <c r="H24" s="126" t="str">
        <f t="shared" si="4"/>
        <v/>
      </c>
      <c r="I24" s="126" t="str">
        <f t="shared" si="5"/>
        <v/>
      </c>
      <c r="J24" s="126" t="str">
        <f t="shared" si="6"/>
        <v/>
      </c>
      <c r="K24" s="126" t="str">
        <f t="shared" si="7"/>
        <v/>
      </c>
      <c r="L24" s="127" t="str">
        <f t="shared" si="1"/>
        <v/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5"/>
      <c r="B25" s="201"/>
      <c r="C25" s="126" t="str">
        <f t="shared" si="0"/>
        <v/>
      </c>
      <c r="D25" s="126" t="str">
        <f t="shared" si="2"/>
        <v/>
      </c>
      <c r="E25" s="126" t="str">
        <f t="shared" si="3"/>
        <v/>
      </c>
      <c r="F25" s="42"/>
      <c r="G25" s="43"/>
      <c r="H25" s="126" t="str">
        <f t="shared" si="4"/>
        <v/>
      </c>
      <c r="I25" s="126" t="str">
        <f t="shared" si="5"/>
        <v/>
      </c>
      <c r="J25" s="126" t="str">
        <f t="shared" si="6"/>
        <v/>
      </c>
      <c r="K25" s="126" t="str">
        <f t="shared" si="7"/>
        <v/>
      </c>
      <c r="L25" s="127" t="str">
        <f t="shared" si="1"/>
        <v/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5"/>
      <c r="B26" s="201"/>
      <c r="C26" s="126" t="str">
        <f t="shared" si="0"/>
        <v/>
      </c>
      <c r="D26" s="126" t="str">
        <f t="shared" si="2"/>
        <v/>
      </c>
      <c r="E26" s="126" t="str">
        <f t="shared" si="3"/>
        <v/>
      </c>
      <c r="F26" s="42"/>
      <c r="G26" s="43"/>
      <c r="H26" s="126" t="str">
        <f t="shared" si="4"/>
        <v/>
      </c>
      <c r="I26" s="126" t="str">
        <f t="shared" si="5"/>
        <v/>
      </c>
      <c r="J26" s="126" t="str">
        <f t="shared" si="6"/>
        <v/>
      </c>
      <c r="K26" s="126" t="str">
        <f t="shared" si="7"/>
        <v/>
      </c>
      <c r="L26" s="127" t="str">
        <f t="shared" si="1"/>
        <v/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201"/>
      <c r="C27" s="126" t="str">
        <f t="shared" si="0"/>
        <v/>
      </c>
      <c r="D27" s="126" t="str">
        <f t="shared" si="2"/>
        <v/>
      </c>
      <c r="E27" s="126" t="str">
        <f t="shared" si="3"/>
        <v/>
      </c>
      <c r="F27" s="42"/>
      <c r="G27" s="43"/>
      <c r="H27" s="126" t="str">
        <f t="shared" si="4"/>
        <v/>
      </c>
      <c r="I27" s="126" t="str">
        <f t="shared" si="5"/>
        <v/>
      </c>
      <c r="J27" s="126" t="str">
        <f t="shared" si="6"/>
        <v/>
      </c>
      <c r="K27" s="126" t="str">
        <f t="shared" si="7"/>
        <v/>
      </c>
      <c r="L27" s="127" t="str">
        <f t="shared" si="1"/>
        <v/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201"/>
      <c r="C28" s="126" t="str">
        <f t="shared" si="0"/>
        <v/>
      </c>
      <c r="D28" s="126" t="str">
        <f t="shared" si="2"/>
        <v/>
      </c>
      <c r="E28" s="126" t="str">
        <f t="shared" si="3"/>
        <v/>
      </c>
      <c r="F28" s="42"/>
      <c r="G28" s="43"/>
      <c r="H28" s="126" t="str">
        <f t="shared" si="4"/>
        <v/>
      </c>
      <c r="I28" s="126" t="str">
        <f t="shared" si="5"/>
        <v/>
      </c>
      <c r="J28" s="126" t="str">
        <f t="shared" si="6"/>
        <v/>
      </c>
      <c r="K28" s="126" t="str">
        <f t="shared" si="7"/>
        <v/>
      </c>
      <c r="L28" s="127" t="str">
        <f t="shared" si="1"/>
        <v/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5"/>
      <c r="B29" s="201"/>
      <c r="C29" s="126" t="str">
        <f t="shared" si="0"/>
        <v/>
      </c>
      <c r="D29" s="126" t="str">
        <f t="shared" si="2"/>
        <v/>
      </c>
      <c r="E29" s="126" t="str">
        <f t="shared" si="3"/>
        <v/>
      </c>
      <c r="F29" s="42"/>
      <c r="G29" s="43"/>
      <c r="H29" s="126" t="str">
        <f t="shared" si="4"/>
        <v/>
      </c>
      <c r="I29" s="126" t="str">
        <f t="shared" si="5"/>
        <v/>
      </c>
      <c r="J29" s="126" t="str">
        <f t="shared" si="6"/>
        <v/>
      </c>
      <c r="K29" s="126" t="str">
        <f t="shared" si="7"/>
        <v/>
      </c>
      <c r="L29" s="127" t="str">
        <f t="shared" si="1"/>
        <v/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"/>
      <c r="B30" s="201"/>
      <c r="C30" s="126" t="str">
        <f t="shared" si="0"/>
        <v/>
      </c>
      <c r="D30" s="126" t="str">
        <f t="shared" si="2"/>
        <v/>
      </c>
      <c r="E30" s="126" t="str">
        <f t="shared" si="3"/>
        <v/>
      </c>
      <c r="F30" s="42"/>
      <c r="G30" s="43"/>
      <c r="H30" s="126" t="str">
        <f t="shared" si="4"/>
        <v/>
      </c>
      <c r="I30" s="126" t="str">
        <f t="shared" si="5"/>
        <v/>
      </c>
      <c r="J30" s="126" t="str">
        <f t="shared" si="6"/>
        <v/>
      </c>
      <c r="K30" s="126" t="str">
        <f t="shared" si="7"/>
        <v/>
      </c>
      <c r="L30" s="127" t="str">
        <f t="shared" si="1"/>
        <v/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5"/>
      <c r="B31" s="201"/>
      <c r="C31" s="126" t="str">
        <f t="shared" si="0"/>
        <v/>
      </c>
      <c r="D31" s="126" t="str">
        <f t="shared" si="2"/>
        <v/>
      </c>
      <c r="E31" s="126" t="str">
        <f t="shared" si="3"/>
        <v/>
      </c>
      <c r="F31" s="42"/>
      <c r="G31" s="43"/>
      <c r="H31" s="126" t="str">
        <f t="shared" si="4"/>
        <v/>
      </c>
      <c r="I31" s="126" t="str">
        <f t="shared" si="5"/>
        <v/>
      </c>
      <c r="J31" s="126" t="str">
        <f t="shared" si="6"/>
        <v/>
      </c>
      <c r="K31" s="126" t="str">
        <f t="shared" si="7"/>
        <v/>
      </c>
      <c r="L31" s="127" t="str">
        <f t="shared" si="1"/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35">
      <c r="A32" s="5"/>
      <c r="B32" s="202"/>
      <c r="C32" s="128" t="str">
        <f t="shared" si="0"/>
        <v/>
      </c>
      <c r="D32" s="128" t="str">
        <f t="shared" si="2"/>
        <v/>
      </c>
      <c r="E32" s="128" t="str">
        <f t="shared" si="3"/>
        <v/>
      </c>
      <c r="F32" s="44"/>
      <c r="G32" s="45"/>
      <c r="H32" s="128" t="str">
        <f t="shared" si="4"/>
        <v/>
      </c>
      <c r="I32" s="128" t="str">
        <f t="shared" si="5"/>
        <v/>
      </c>
      <c r="J32" s="128" t="str">
        <f t="shared" si="6"/>
        <v/>
      </c>
      <c r="K32" s="128" t="str">
        <f t="shared" si="7"/>
        <v/>
      </c>
      <c r="L32" s="129" t="str">
        <f t="shared" si="1"/>
        <v/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1" ht="15" thickBot="1" x14ac:dyDescent="0.35">
      <c r="A33" s="5"/>
      <c r="B33" s="61" t="str">
        <f>IF(B17="","",SUM(B17:B32))</f>
        <v/>
      </c>
      <c r="C33" s="61" t="str">
        <f>IF(C17="","",C17)</f>
        <v/>
      </c>
      <c r="D33" s="5"/>
      <c r="E33" s="5"/>
      <c r="F33" s="5"/>
      <c r="G33" s="5"/>
      <c r="H33" s="292" t="s">
        <v>4</v>
      </c>
      <c r="I33" s="293"/>
      <c r="J33" s="293"/>
      <c r="K33" s="294"/>
      <c r="L33" s="130" t="str">
        <f>IF(L17="","",SUM(L17:L32))</f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3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1"/>
      <c r="R34" s="5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9.4" customHeight="1" x14ac:dyDescent="0.3">
      <c r="A36" s="5"/>
      <c r="B36" s="302" t="s">
        <v>9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5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5"/>
      <c r="B37" s="5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37" s="59"/>
      <c r="D37" s="59"/>
      <c r="E37" s="59"/>
      <c r="F37" s="5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" thickBot="1" x14ac:dyDescent="0.35">
      <c r="A42" s="5"/>
      <c r="B42" s="35" t="s">
        <v>13</v>
      </c>
      <c r="C42" s="36"/>
      <c r="D42" s="36"/>
      <c r="E42" s="36"/>
      <c r="F42" s="36"/>
      <c r="G42" s="36"/>
      <c r="H42" s="37">
        <f>PrüfungAufnahme225!$G$256</f>
        <v>44740</v>
      </c>
      <c r="I42" s="5"/>
      <c r="J42" s="5"/>
      <c r="K42" s="5"/>
      <c r="L42" s="5"/>
      <c r="M42" s="5"/>
      <c r="N42" s="5"/>
      <c r="O42" s="5"/>
      <c r="P42" s="5"/>
      <c r="Q42" s="5"/>
      <c r="R42" s="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</sheetData>
  <sheetProtection algorithmName="SHA-512" hashValue="B2wd2+v94FwblGkXJ16EcX7Q61tpNG74940R3QBVNe0GAuqqJBKKj36AZ06RnPoIKD3uaxVgxCNgwVsFQd8YFw==" saltValue="E2Rni1QxTj5/uLSJd7eGPg==" spinCount="100000" sheet="1" objects="1" scenarios="1"/>
  <mergeCells count="17">
    <mergeCell ref="J12:K12"/>
    <mergeCell ref="B7:H7"/>
    <mergeCell ref="B9:F9"/>
    <mergeCell ref="B10:F10"/>
    <mergeCell ref="B11:F11"/>
    <mergeCell ref="B12:F12"/>
    <mergeCell ref="B14:C14"/>
    <mergeCell ref="D14:E14"/>
    <mergeCell ref="B15:C16"/>
    <mergeCell ref="D15:E16"/>
    <mergeCell ref="F15:F16"/>
    <mergeCell ref="H15:I16"/>
    <mergeCell ref="J15:K16"/>
    <mergeCell ref="L15:L16"/>
    <mergeCell ref="H33:K33"/>
    <mergeCell ref="B36:L36"/>
    <mergeCell ref="G15:G16"/>
  </mergeCells>
  <conditionalFormatting sqref="G9:G10">
    <cfRule type="containsErrors" dxfId="38" priority="13">
      <formula>ISERROR(G9)</formula>
    </cfRule>
  </conditionalFormatting>
  <conditionalFormatting sqref="H9">
    <cfRule type="containsErrors" dxfId="37" priority="12">
      <formula>ISERROR(H9)</formula>
    </cfRule>
  </conditionalFormatting>
  <conditionalFormatting sqref="H10">
    <cfRule type="containsErrors" dxfId="36" priority="10">
      <formula>ISERROR(H10)</formula>
    </cfRule>
  </conditionalFormatting>
  <conditionalFormatting sqref="G11">
    <cfRule type="containsErrors" dxfId="35" priority="11">
      <formula>ISERROR(G11)</formula>
    </cfRule>
  </conditionalFormatting>
  <conditionalFormatting sqref="G12">
    <cfRule type="containsErrors" dxfId="34" priority="9">
      <formula>ISERROR(G12)</formula>
    </cfRule>
  </conditionalFormatting>
  <conditionalFormatting sqref="D14">
    <cfRule type="containsErrors" dxfId="33" priority="8">
      <formula>ISERROR(D14)</formula>
    </cfRule>
  </conditionalFormatting>
  <conditionalFormatting sqref="D14">
    <cfRule type="containsErrors" dxfId="32" priority="7">
      <formula>ISERROR(D14)</formula>
    </cfRule>
  </conditionalFormatting>
  <conditionalFormatting sqref="G14">
    <cfRule type="containsErrors" dxfId="31" priority="6">
      <formula>ISERROR(G14)</formula>
    </cfRule>
  </conditionalFormatting>
  <conditionalFormatting sqref="G14">
    <cfRule type="containsErrors" dxfId="30" priority="5">
      <formula>ISERROR(G14)</formula>
    </cfRule>
  </conditionalFormatting>
  <conditionalFormatting sqref="C17:E32">
    <cfRule type="containsErrors" dxfId="29" priority="3">
      <formula>ISERROR(C17)</formula>
    </cfRule>
  </conditionalFormatting>
  <conditionalFormatting sqref="C17:E32">
    <cfRule type="containsErrors" dxfId="28" priority="4">
      <formula>ISERROR(C17)</formula>
    </cfRule>
  </conditionalFormatting>
  <conditionalFormatting sqref="H17:L32">
    <cfRule type="containsErrors" dxfId="27" priority="1">
      <formula>ISERROR(H17)</formula>
    </cfRule>
  </conditionalFormatting>
  <conditionalFormatting sqref="H17:L32">
    <cfRule type="containsErrors" dxfId="26" priority="2">
      <formula>ISERROR(H17)</formula>
    </cfRule>
  </conditionalFormatting>
  <hyperlinks>
    <hyperlink ref="B37" location="sprg238922" display="sprg238922" xr:uid="{00000000-0004-0000-0500-000000000000}"/>
    <hyperlink ref="J12:K12" location="'Übersicht Baustoffe'!A1" display="'Übersicht Baustoffe" xr:uid="{00000000-0004-0000-0500-000001000000}"/>
  </hyperlinks>
  <pageMargins left="0.7" right="0.7" top="0.75" bottom="0.75" header="0.3" footer="0.3"/>
  <pageSetup paperSize="256" scale="35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72"/>
  <sheetViews>
    <sheetView topLeftCell="A7" zoomScaleNormal="100" workbookViewId="0">
      <selection activeCell="F17" sqref="F17:G18"/>
    </sheetView>
  </sheetViews>
  <sheetFormatPr baseColWidth="10" defaultColWidth="8.88671875" defaultRowHeight="14.4" x14ac:dyDescent="0.3"/>
  <cols>
    <col min="1" max="1" width="7.6640625" style="8" customWidth="1"/>
    <col min="2" max="2" width="12.6640625" style="8" customWidth="1"/>
    <col min="3" max="3" width="7.6640625" style="8" customWidth="1"/>
    <col min="4" max="4" width="12.6640625" style="8" customWidth="1"/>
    <col min="5" max="5" width="7.6640625" style="8" customWidth="1"/>
    <col min="6" max="6" width="20.88671875" style="8" customWidth="1"/>
    <col min="7" max="7" width="20.6640625" style="8" customWidth="1"/>
    <col min="8" max="8" width="12.6640625" style="8" customWidth="1"/>
    <col min="9" max="9" width="7.6640625" style="8" customWidth="1"/>
    <col min="10" max="10" width="12.6640625" style="8" customWidth="1"/>
    <col min="11" max="11" width="7.6640625" style="8" customWidth="1"/>
    <col min="12" max="12" width="12.5546875" style="8" customWidth="1"/>
    <col min="13" max="13" width="7.6640625" style="8" customWidth="1"/>
    <col min="14" max="14" width="12.6640625" style="8" hidden="1" customWidth="1"/>
    <col min="15" max="15" width="13.5546875" style="8" customWidth="1"/>
    <col min="16" max="16" width="17.88671875" style="8" customWidth="1"/>
    <col min="17" max="17" width="15.44140625" style="8" customWidth="1"/>
    <col min="18" max="19" width="21.6640625" style="8" customWidth="1"/>
    <col min="20" max="16384" width="8.88671875" style="8"/>
  </cols>
  <sheetData>
    <row r="1" spans="1:31" ht="28.95" customHeight="1" x14ac:dyDescent="0.4">
      <c r="A1" s="5"/>
      <c r="B1" s="57" t="s">
        <v>24</v>
      </c>
      <c r="C1" s="57"/>
      <c r="D1" s="57"/>
      <c r="E1" s="57"/>
      <c r="F1" s="57"/>
      <c r="G1" s="48"/>
      <c r="H1" s="48"/>
      <c r="I1" s="48"/>
      <c r="J1" s="5"/>
      <c r="K1" s="5"/>
      <c r="L1" s="5"/>
      <c r="M1" s="5"/>
      <c r="N1" s="5">
        <f ca="1">_xlfn.SHEET()+6</f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A3" s="5"/>
      <c r="B3" s="10"/>
      <c r="C3" s="10"/>
      <c r="D3" s="10"/>
      <c r="E3" s="10"/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A4" s="5"/>
      <c r="B4" s="93"/>
      <c r="C4" s="93"/>
      <c r="D4" s="93"/>
      <c r="E4" s="93"/>
      <c r="F4" s="5" t="s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95" customHeight="1" thickBot="1" x14ac:dyDescent="0.35">
      <c r="A7" s="5"/>
      <c r="B7" s="299" t="s">
        <v>38</v>
      </c>
      <c r="C7" s="300"/>
      <c r="D7" s="300"/>
      <c r="E7" s="300"/>
      <c r="F7" s="300"/>
      <c r="G7" s="300"/>
      <c r="H7" s="301"/>
      <c r="I7" s="5"/>
      <c r="J7" s="5"/>
      <c r="K7" s="5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7.6" customHeight="1" thickBot="1" x14ac:dyDescent="0.35">
      <c r="A9" s="5"/>
      <c r="B9" s="305" t="s">
        <v>61</v>
      </c>
      <c r="C9" s="306"/>
      <c r="D9" s="306"/>
      <c r="E9" s="306"/>
      <c r="F9" s="307"/>
      <c r="G9" s="109" t="e">
        <f ca="1">IF(INDIRECT("'Übersicht Baustoffe'!K"&amp;$N$1)="","",INDIRECT("'Übersicht Baustoffe'!K"&amp;$N$1))</f>
        <v>#NUM!</v>
      </c>
      <c r="H9" s="110" t="e">
        <f ca="1">IF(INDIRECT("'Übersicht Baustoffe'!L"&amp;$N$1)="","",INDIRECT("'Übersicht Baustoffe'!L"&amp;$N$1))</f>
        <v>#NUM!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95" customHeight="1" thickBot="1" x14ac:dyDescent="0.35">
      <c r="A10" s="5"/>
      <c r="B10" s="305" t="s">
        <v>62</v>
      </c>
      <c r="C10" s="306"/>
      <c r="D10" s="306"/>
      <c r="E10" s="306"/>
      <c r="F10" s="307">
        <f ca="1">IF('Übersicht Baustoffe'!I10="","",'Übersicht Baustoffe'!I10)</f>
        <v>1</v>
      </c>
      <c r="G10" s="109" t="e">
        <f ca="1">IF(INDIRECT("'Übersicht Baustoffe'!I"&amp;$N$1)="","",INDIRECT("'Übersicht Baustoffe'!I"&amp;$N$1))</f>
        <v>#NUM!</v>
      </c>
      <c r="H10" s="110" t="e">
        <f ca="1">IF(INDIRECT("'Übersicht Baustoffe'!J"&amp;$N$1)="","",INDIRECT("'Übersicht Baustoffe'!J"&amp;$N$1))</f>
        <v>#NUM!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5.2" customHeight="1" thickBot="1" x14ac:dyDescent="0.35">
      <c r="A11" s="5"/>
      <c r="B11" s="305" t="s">
        <v>37</v>
      </c>
      <c r="C11" s="306"/>
      <c r="D11" s="306"/>
      <c r="E11" s="306"/>
      <c r="F11" s="307"/>
      <c r="G11" s="109" t="e">
        <f ca="1">IF(INDIRECT("'Übersicht Baustoffe'!M"&amp;$N$1)="","",INDIRECT("'Übersicht Baustoffe'!M"&amp;$N$1))</f>
        <v>#NUM!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5.2" customHeight="1" thickBot="1" x14ac:dyDescent="0.35">
      <c r="A12" s="5"/>
      <c r="B12" s="305" t="s">
        <v>64</v>
      </c>
      <c r="C12" s="306"/>
      <c r="D12" s="306"/>
      <c r="E12" s="306"/>
      <c r="F12" s="307"/>
      <c r="G12" s="109" t="e">
        <f ca="1">IF(INDIRECT("'Übersicht Baustoffe'!O"&amp;$N$1)="","",INDIRECT("'Übersicht Baustoffe'!O"&amp;$N$1))</f>
        <v>#NUM!</v>
      </c>
      <c r="H12" s="5"/>
      <c r="I12" s="5"/>
      <c r="J12" s="290" t="s">
        <v>112</v>
      </c>
      <c r="K12" s="29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thickBot="1" x14ac:dyDescent="0.35">
      <c r="A14" s="5"/>
      <c r="B14" s="250" t="s">
        <v>36</v>
      </c>
      <c r="C14" s="251"/>
      <c r="D14" s="308" t="e">
        <f ca="1">IF(INDIRECT("'Übersicht Baustoffe'!C"&amp;$N$1)="","",INDIRECT("'Übersicht Baustoffe'!C"&amp;$N$1))</f>
        <v>#NUM!</v>
      </c>
      <c r="E14" s="309"/>
      <c r="F14" s="33" t="s">
        <v>51</v>
      </c>
      <c r="G14" s="60" t="str">
        <f ca="1">IF(INDIRECT("'Übersicht Baustoffe'!R"&amp;$N$1)="","",INDIRECT("'Übersicht Baustoffe'!R"&amp;$N$1))</f>
        <v/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4" customHeight="1" x14ac:dyDescent="0.3">
      <c r="A15" s="5"/>
      <c r="B15" s="295" t="s">
        <v>67</v>
      </c>
      <c r="C15" s="296"/>
      <c r="D15" s="295" t="s">
        <v>80</v>
      </c>
      <c r="E15" s="296"/>
      <c r="F15" s="303" t="s">
        <v>50</v>
      </c>
      <c r="G15" s="303" t="s">
        <v>42</v>
      </c>
      <c r="H15" s="295" t="s">
        <v>65</v>
      </c>
      <c r="I15" s="296"/>
      <c r="J15" s="295" t="s">
        <v>66</v>
      </c>
      <c r="K15" s="296"/>
      <c r="L15" s="303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1" ht="60" customHeight="1" thickBot="1" x14ac:dyDescent="0.35">
      <c r="A16" s="5"/>
      <c r="B16" s="297"/>
      <c r="C16" s="298"/>
      <c r="D16" s="297"/>
      <c r="E16" s="298"/>
      <c r="F16" s="304"/>
      <c r="G16" s="304"/>
      <c r="H16" s="297"/>
      <c r="I16" s="298"/>
      <c r="J16" s="297"/>
      <c r="K16" s="298"/>
      <c r="L16" s="304"/>
      <c r="M16" s="58"/>
      <c r="N16" s="5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/>
      <c r="B17" s="200"/>
      <c r="C17" s="138" t="str">
        <f t="shared" ref="C17:C32" si="0">IF(B17="","",$G$12)</f>
        <v/>
      </c>
      <c r="D17" s="138" t="str">
        <f>IF(B17="","",B17*$G$10)</f>
        <v/>
      </c>
      <c r="E17" s="138" t="str">
        <f>IF(D17="","",C17&amp;"*"&amp;$H$10)</f>
        <v/>
      </c>
      <c r="F17" s="62"/>
      <c r="G17" s="63"/>
      <c r="H17" s="138" t="str">
        <f>IF(G17="","",$G$9*(G17/$G$11))</f>
        <v/>
      </c>
      <c r="I17" s="138" t="str">
        <f>IF(H17="","",$H$9)</f>
        <v/>
      </c>
      <c r="J17" s="138" t="str">
        <f>IF(H17="","",H17-$G$9)</f>
        <v/>
      </c>
      <c r="K17" s="138" t="str">
        <f>IF(I17="","",I17)</f>
        <v/>
      </c>
      <c r="L17" s="160" t="str">
        <f t="shared" ref="L17:L32" si="1">IF(J17="","",B17*$G$10*J17)</f>
        <v/>
      </c>
      <c r="M17" s="5"/>
      <c r="N17" s="5"/>
      <c r="O17" s="7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5"/>
      <c r="B18" s="201"/>
      <c r="C18" s="126" t="str">
        <f t="shared" si="0"/>
        <v/>
      </c>
      <c r="D18" s="126" t="str">
        <f t="shared" ref="D18:D32" si="2">IF(B18="","",B18*$G$10)</f>
        <v/>
      </c>
      <c r="E18" s="126" t="str">
        <f t="shared" ref="E18:E32" si="3">IF(D18="","",C18&amp;"*"&amp;$H$10)</f>
        <v/>
      </c>
      <c r="F18" s="42"/>
      <c r="G18" s="43"/>
      <c r="H18" s="126" t="str">
        <f t="shared" ref="H18:H32" si="4">IF(G18="","",$G$9*(G18/$G$11))</f>
        <v/>
      </c>
      <c r="I18" s="126" t="str">
        <f t="shared" ref="I18:I32" si="5">IF(H18="","",$H$9)</f>
        <v/>
      </c>
      <c r="J18" s="126" t="str">
        <f t="shared" ref="J18:J32" si="6">IF(H18="","",H18-$G$9)</f>
        <v/>
      </c>
      <c r="K18" s="126" t="str">
        <f t="shared" ref="K18:K32" si="7">IF(I18="","",I18)</f>
        <v/>
      </c>
      <c r="L18" s="127" t="str">
        <f t="shared" si="1"/>
        <v/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5"/>
      <c r="B19" s="201"/>
      <c r="C19" s="126" t="str">
        <f t="shared" si="0"/>
        <v/>
      </c>
      <c r="D19" s="126" t="str">
        <f t="shared" si="2"/>
        <v/>
      </c>
      <c r="E19" s="126" t="str">
        <f t="shared" si="3"/>
        <v/>
      </c>
      <c r="F19" s="42"/>
      <c r="G19" s="43"/>
      <c r="H19" s="126" t="str">
        <f t="shared" si="4"/>
        <v/>
      </c>
      <c r="I19" s="126" t="str">
        <f t="shared" si="5"/>
        <v/>
      </c>
      <c r="J19" s="126" t="str">
        <f t="shared" si="6"/>
        <v/>
      </c>
      <c r="K19" s="126" t="str">
        <f t="shared" si="7"/>
        <v/>
      </c>
      <c r="L19" s="127" t="str">
        <f t="shared" si="1"/>
        <v/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5"/>
      <c r="B20" s="201"/>
      <c r="C20" s="126" t="str">
        <f t="shared" si="0"/>
        <v/>
      </c>
      <c r="D20" s="126" t="str">
        <f t="shared" si="2"/>
        <v/>
      </c>
      <c r="E20" s="126" t="str">
        <f t="shared" si="3"/>
        <v/>
      </c>
      <c r="F20" s="42"/>
      <c r="G20" s="43"/>
      <c r="H20" s="126" t="str">
        <f t="shared" si="4"/>
        <v/>
      </c>
      <c r="I20" s="126" t="str">
        <f t="shared" si="5"/>
        <v/>
      </c>
      <c r="J20" s="126" t="str">
        <f t="shared" si="6"/>
        <v/>
      </c>
      <c r="K20" s="126" t="str">
        <f t="shared" si="7"/>
        <v/>
      </c>
      <c r="L20" s="127" t="str">
        <f t="shared" si="1"/>
        <v/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5"/>
      <c r="B21" s="201"/>
      <c r="C21" s="126" t="str">
        <f t="shared" si="0"/>
        <v/>
      </c>
      <c r="D21" s="126" t="str">
        <f t="shared" si="2"/>
        <v/>
      </c>
      <c r="E21" s="126" t="str">
        <f t="shared" si="3"/>
        <v/>
      </c>
      <c r="F21" s="42"/>
      <c r="G21" s="43"/>
      <c r="H21" s="126" t="str">
        <f t="shared" si="4"/>
        <v/>
      </c>
      <c r="I21" s="126" t="str">
        <f t="shared" si="5"/>
        <v/>
      </c>
      <c r="J21" s="126" t="str">
        <f t="shared" si="6"/>
        <v/>
      </c>
      <c r="K21" s="126" t="str">
        <f t="shared" si="7"/>
        <v/>
      </c>
      <c r="L21" s="127" t="str">
        <f t="shared" si="1"/>
        <v/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5"/>
      <c r="B22" s="201"/>
      <c r="C22" s="126" t="str">
        <f t="shared" si="0"/>
        <v/>
      </c>
      <c r="D22" s="126" t="str">
        <f t="shared" si="2"/>
        <v/>
      </c>
      <c r="E22" s="126" t="str">
        <f t="shared" si="3"/>
        <v/>
      </c>
      <c r="F22" s="42"/>
      <c r="G22" s="43"/>
      <c r="H22" s="126" t="str">
        <f t="shared" si="4"/>
        <v/>
      </c>
      <c r="I22" s="126" t="str">
        <f t="shared" si="5"/>
        <v/>
      </c>
      <c r="J22" s="126" t="str">
        <f t="shared" si="6"/>
        <v/>
      </c>
      <c r="K22" s="126" t="str">
        <f t="shared" si="7"/>
        <v/>
      </c>
      <c r="L22" s="127" t="str">
        <f t="shared" si="1"/>
        <v/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5"/>
      <c r="B23" s="201"/>
      <c r="C23" s="126" t="str">
        <f t="shared" si="0"/>
        <v/>
      </c>
      <c r="D23" s="126" t="str">
        <f t="shared" si="2"/>
        <v/>
      </c>
      <c r="E23" s="126" t="str">
        <f t="shared" si="3"/>
        <v/>
      </c>
      <c r="F23" s="42"/>
      <c r="G23" s="43"/>
      <c r="H23" s="126" t="str">
        <f t="shared" si="4"/>
        <v/>
      </c>
      <c r="I23" s="126" t="str">
        <f t="shared" si="5"/>
        <v/>
      </c>
      <c r="J23" s="126" t="str">
        <f t="shared" si="6"/>
        <v/>
      </c>
      <c r="K23" s="126" t="str">
        <f t="shared" si="7"/>
        <v/>
      </c>
      <c r="L23" s="127" t="str">
        <f t="shared" si="1"/>
        <v/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5"/>
      <c r="B24" s="201"/>
      <c r="C24" s="126" t="str">
        <f t="shared" si="0"/>
        <v/>
      </c>
      <c r="D24" s="126" t="str">
        <f t="shared" si="2"/>
        <v/>
      </c>
      <c r="E24" s="126" t="str">
        <f t="shared" si="3"/>
        <v/>
      </c>
      <c r="F24" s="42"/>
      <c r="G24" s="43"/>
      <c r="H24" s="126" t="str">
        <f t="shared" si="4"/>
        <v/>
      </c>
      <c r="I24" s="126" t="str">
        <f t="shared" si="5"/>
        <v/>
      </c>
      <c r="J24" s="126" t="str">
        <f t="shared" si="6"/>
        <v/>
      </c>
      <c r="K24" s="126" t="str">
        <f t="shared" si="7"/>
        <v/>
      </c>
      <c r="L24" s="127" t="str">
        <f t="shared" si="1"/>
        <v/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5"/>
      <c r="B25" s="201"/>
      <c r="C25" s="126" t="str">
        <f t="shared" si="0"/>
        <v/>
      </c>
      <c r="D25" s="126" t="str">
        <f t="shared" si="2"/>
        <v/>
      </c>
      <c r="E25" s="126" t="str">
        <f t="shared" si="3"/>
        <v/>
      </c>
      <c r="F25" s="42"/>
      <c r="G25" s="43"/>
      <c r="H25" s="126" t="str">
        <f t="shared" si="4"/>
        <v/>
      </c>
      <c r="I25" s="126" t="str">
        <f t="shared" si="5"/>
        <v/>
      </c>
      <c r="J25" s="126" t="str">
        <f t="shared" si="6"/>
        <v/>
      </c>
      <c r="K25" s="126" t="str">
        <f t="shared" si="7"/>
        <v/>
      </c>
      <c r="L25" s="127" t="str">
        <f t="shared" si="1"/>
        <v/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5"/>
      <c r="B26" s="201"/>
      <c r="C26" s="126" t="str">
        <f t="shared" si="0"/>
        <v/>
      </c>
      <c r="D26" s="126" t="str">
        <f t="shared" si="2"/>
        <v/>
      </c>
      <c r="E26" s="126" t="str">
        <f t="shared" si="3"/>
        <v/>
      </c>
      <c r="F26" s="42"/>
      <c r="G26" s="43"/>
      <c r="H26" s="126" t="str">
        <f t="shared" si="4"/>
        <v/>
      </c>
      <c r="I26" s="126" t="str">
        <f t="shared" si="5"/>
        <v/>
      </c>
      <c r="J26" s="126" t="str">
        <f t="shared" si="6"/>
        <v/>
      </c>
      <c r="K26" s="126" t="str">
        <f t="shared" si="7"/>
        <v/>
      </c>
      <c r="L26" s="127" t="str">
        <f t="shared" si="1"/>
        <v/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201"/>
      <c r="C27" s="126" t="str">
        <f t="shared" si="0"/>
        <v/>
      </c>
      <c r="D27" s="126" t="str">
        <f t="shared" si="2"/>
        <v/>
      </c>
      <c r="E27" s="126" t="str">
        <f t="shared" si="3"/>
        <v/>
      </c>
      <c r="F27" s="42"/>
      <c r="G27" s="43"/>
      <c r="H27" s="126" t="str">
        <f t="shared" si="4"/>
        <v/>
      </c>
      <c r="I27" s="126" t="str">
        <f t="shared" si="5"/>
        <v/>
      </c>
      <c r="J27" s="126" t="str">
        <f t="shared" si="6"/>
        <v/>
      </c>
      <c r="K27" s="126" t="str">
        <f t="shared" si="7"/>
        <v/>
      </c>
      <c r="L27" s="127" t="str">
        <f t="shared" si="1"/>
        <v/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201"/>
      <c r="C28" s="126" t="str">
        <f t="shared" si="0"/>
        <v/>
      </c>
      <c r="D28" s="126" t="str">
        <f t="shared" si="2"/>
        <v/>
      </c>
      <c r="E28" s="126" t="str">
        <f t="shared" si="3"/>
        <v/>
      </c>
      <c r="F28" s="42"/>
      <c r="G28" s="43"/>
      <c r="H28" s="126" t="str">
        <f t="shared" si="4"/>
        <v/>
      </c>
      <c r="I28" s="126" t="str">
        <f t="shared" si="5"/>
        <v/>
      </c>
      <c r="J28" s="126" t="str">
        <f t="shared" si="6"/>
        <v/>
      </c>
      <c r="K28" s="126" t="str">
        <f t="shared" si="7"/>
        <v/>
      </c>
      <c r="L28" s="127" t="str">
        <f t="shared" si="1"/>
        <v/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5"/>
      <c r="B29" s="201"/>
      <c r="C29" s="126" t="str">
        <f t="shared" si="0"/>
        <v/>
      </c>
      <c r="D29" s="126" t="str">
        <f t="shared" si="2"/>
        <v/>
      </c>
      <c r="E29" s="126" t="str">
        <f t="shared" si="3"/>
        <v/>
      </c>
      <c r="F29" s="42"/>
      <c r="G29" s="43"/>
      <c r="H29" s="126" t="str">
        <f t="shared" si="4"/>
        <v/>
      </c>
      <c r="I29" s="126" t="str">
        <f t="shared" si="5"/>
        <v/>
      </c>
      <c r="J29" s="126" t="str">
        <f t="shared" si="6"/>
        <v/>
      </c>
      <c r="K29" s="126" t="str">
        <f t="shared" si="7"/>
        <v/>
      </c>
      <c r="L29" s="127" t="str">
        <f t="shared" si="1"/>
        <v/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"/>
      <c r="B30" s="201"/>
      <c r="C30" s="126" t="str">
        <f t="shared" si="0"/>
        <v/>
      </c>
      <c r="D30" s="126" t="str">
        <f t="shared" si="2"/>
        <v/>
      </c>
      <c r="E30" s="126" t="str">
        <f t="shared" si="3"/>
        <v/>
      </c>
      <c r="F30" s="42"/>
      <c r="G30" s="43"/>
      <c r="H30" s="126" t="str">
        <f t="shared" si="4"/>
        <v/>
      </c>
      <c r="I30" s="126" t="str">
        <f t="shared" si="5"/>
        <v/>
      </c>
      <c r="J30" s="126" t="str">
        <f t="shared" si="6"/>
        <v/>
      </c>
      <c r="K30" s="126" t="str">
        <f t="shared" si="7"/>
        <v/>
      </c>
      <c r="L30" s="127" t="str">
        <f t="shared" si="1"/>
        <v/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5"/>
      <c r="B31" s="201"/>
      <c r="C31" s="126" t="str">
        <f t="shared" si="0"/>
        <v/>
      </c>
      <c r="D31" s="126" t="str">
        <f t="shared" si="2"/>
        <v/>
      </c>
      <c r="E31" s="126" t="str">
        <f t="shared" si="3"/>
        <v/>
      </c>
      <c r="F31" s="42"/>
      <c r="G31" s="43"/>
      <c r="H31" s="126" t="str">
        <f t="shared" si="4"/>
        <v/>
      </c>
      <c r="I31" s="126" t="str">
        <f t="shared" si="5"/>
        <v/>
      </c>
      <c r="J31" s="126" t="str">
        <f t="shared" si="6"/>
        <v/>
      </c>
      <c r="K31" s="126" t="str">
        <f t="shared" si="7"/>
        <v/>
      </c>
      <c r="L31" s="127" t="str">
        <f t="shared" si="1"/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35">
      <c r="A32" s="5"/>
      <c r="B32" s="202"/>
      <c r="C32" s="128" t="str">
        <f t="shared" si="0"/>
        <v/>
      </c>
      <c r="D32" s="128" t="str">
        <f t="shared" si="2"/>
        <v/>
      </c>
      <c r="E32" s="128" t="str">
        <f t="shared" si="3"/>
        <v/>
      </c>
      <c r="F32" s="44"/>
      <c r="G32" s="45"/>
      <c r="H32" s="128" t="str">
        <f t="shared" si="4"/>
        <v/>
      </c>
      <c r="I32" s="128" t="str">
        <f t="shared" si="5"/>
        <v/>
      </c>
      <c r="J32" s="128" t="str">
        <f t="shared" si="6"/>
        <v/>
      </c>
      <c r="K32" s="128" t="str">
        <f t="shared" si="7"/>
        <v/>
      </c>
      <c r="L32" s="129" t="str">
        <f t="shared" si="1"/>
        <v/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1" ht="15" thickBot="1" x14ac:dyDescent="0.35">
      <c r="A33" s="5"/>
      <c r="B33" s="61" t="str">
        <f>IF(B17="","",SUM(B17:B32))</f>
        <v/>
      </c>
      <c r="C33" s="61" t="str">
        <f>IF(C17="","",C17)</f>
        <v/>
      </c>
      <c r="D33" s="5"/>
      <c r="E33" s="5"/>
      <c r="F33" s="5"/>
      <c r="G33" s="5"/>
      <c r="H33" s="292" t="s">
        <v>4</v>
      </c>
      <c r="I33" s="293"/>
      <c r="J33" s="293"/>
      <c r="K33" s="294"/>
      <c r="L33" s="130" t="str">
        <f>IF(L17="","",SUM(L17:L32))</f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3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1"/>
      <c r="R34" s="5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9.4" customHeight="1" x14ac:dyDescent="0.3">
      <c r="A36" s="5"/>
      <c r="B36" s="302" t="s">
        <v>9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5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5"/>
      <c r="B37" s="5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37" s="59"/>
      <c r="D37" s="59"/>
      <c r="E37" s="59"/>
      <c r="F37" s="5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" thickBot="1" x14ac:dyDescent="0.35">
      <c r="A42" s="5"/>
      <c r="B42" s="35" t="s">
        <v>13</v>
      </c>
      <c r="C42" s="36"/>
      <c r="D42" s="36"/>
      <c r="E42" s="36"/>
      <c r="F42" s="36"/>
      <c r="G42" s="36"/>
      <c r="H42" s="37">
        <f>PrüfungAufnahme225!$G$256</f>
        <v>44740</v>
      </c>
      <c r="I42" s="5"/>
      <c r="J42" s="5"/>
      <c r="K42" s="5"/>
      <c r="L42" s="5"/>
      <c r="M42" s="5"/>
      <c r="N42" s="5"/>
      <c r="O42" s="5"/>
      <c r="P42" s="5"/>
      <c r="Q42" s="5"/>
      <c r="R42" s="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</sheetData>
  <sheetProtection algorithmName="SHA-512" hashValue="B2wd2+v94FwblGkXJ16EcX7Q61tpNG74940R3QBVNe0GAuqqJBKKj36AZ06RnPoIKD3uaxVgxCNgwVsFQd8YFw==" saltValue="E2Rni1QxTj5/uLSJd7eGPg==" spinCount="100000" sheet="1" objects="1" scenarios="1"/>
  <mergeCells count="17">
    <mergeCell ref="J12:K12"/>
    <mergeCell ref="B7:H7"/>
    <mergeCell ref="B9:F9"/>
    <mergeCell ref="B10:F10"/>
    <mergeCell ref="B11:F11"/>
    <mergeCell ref="B12:F12"/>
    <mergeCell ref="B14:C14"/>
    <mergeCell ref="D14:E14"/>
    <mergeCell ref="B15:C16"/>
    <mergeCell ref="D15:E16"/>
    <mergeCell ref="F15:F16"/>
    <mergeCell ref="H15:I16"/>
    <mergeCell ref="J15:K16"/>
    <mergeCell ref="L15:L16"/>
    <mergeCell ref="H33:K33"/>
    <mergeCell ref="B36:L36"/>
    <mergeCell ref="G15:G16"/>
  </mergeCells>
  <conditionalFormatting sqref="G9:G10">
    <cfRule type="containsErrors" dxfId="25" priority="13">
      <formula>ISERROR(G9)</formula>
    </cfRule>
  </conditionalFormatting>
  <conditionalFormatting sqref="H9">
    <cfRule type="containsErrors" dxfId="24" priority="12">
      <formula>ISERROR(H9)</formula>
    </cfRule>
  </conditionalFormatting>
  <conditionalFormatting sqref="H10">
    <cfRule type="containsErrors" dxfId="23" priority="10">
      <formula>ISERROR(H10)</formula>
    </cfRule>
  </conditionalFormatting>
  <conditionalFormatting sqref="G11">
    <cfRule type="containsErrors" dxfId="22" priority="11">
      <formula>ISERROR(G11)</formula>
    </cfRule>
  </conditionalFormatting>
  <conditionalFormatting sqref="G12">
    <cfRule type="containsErrors" dxfId="21" priority="9">
      <formula>ISERROR(G12)</formula>
    </cfRule>
  </conditionalFormatting>
  <conditionalFormatting sqref="D14">
    <cfRule type="containsErrors" dxfId="20" priority="8">
      <formula>ISERROR(D14)</formula>
    </cfRule>
  </conditionalFormatting>
  <conditionalFormatting sqref="D14">
    <cfRule type="containsErrors" dxfId="19" priority="7">
      <formula>ISERROR(D14)</formula>
    </cfRule>
  </conditionalFormatting>
  <conditionalFormatting sqref="G14">
    <cfRule type="containsErrors" dxfId="18" priority="6">
      <formula>ISERROR(G14)</formula>
    </cfRule>
  </conditionalFormatting>
  <conditionalFormatting sqref="G14">
    <cfRule type="containsErrors" dxfId="17" priority="5">
      <formula>ISERROR(G14)</formula>
    </cfRule>
  </conditionalFormatting>
  <conditionalFormatting sqref="C17:E32">
    <cfRule type="containsErrors" dxfId="16" priority="3">
      <formula>ISERROR(C17)</formula>
    </cfRule>
  </conditionalFormatting>
  <conditionalFormatting sqref="C17:E32">
    <cfRule type="containsErrors" dxfId="15" priority="4">
      <formula>ISERROR(C17)</formula>
    </cfRule>
  </conditionalFormatting>
  <conditionalFormatting sqref="H17:L32">
    <cfRule type="containsErrors" dxfId="14" priority="1">
      <formula>ISERROR(H17)</formula>
    </cfRule>
  </conditionalFormatting>
  <conditionalFormatting sqref="H17:L32">
    <cfRule type="containsErrors" dxfId="13" priority="2">
      <formula>ISERROR(H17)</formula>
    </cfRule>
  </conditionalFormatting>
  <hyperlinks>
    <hyperlink ref="B37" location="sprg238922" display="sprg238922" xr:uid="{00000000-0004-0000-0600-000000000000}"/>
    <hyperlink ref="J12:K12" location="'Übersicht Baustoffe'!A1" display="'Übersicht Baustoffe" xr:uid="{00000000-0004-0000-0600-000001000000}"/>
  </hyperlinks>
  <pageMargins left="0.7" right="0.7" top="0.75" bottom="0.75" header="0.3" footer="0.3"/>
  <pageSetup paperSize="256" scale="35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72"/>
  <sheetViews>
    <sheetView topLeftCell="A7" zoomScaleNormal="100" workbookViewId="0">
      <selection activeCell="F17" sqref="F17:G18"/>
    </sheetView>
  </sheetViews>
  <sheetFormatPr baseColWidth="10" defaultColWidth="8.88671875" defaultRowHeight="14.4" x14ac:dyDescent="0.3"/>
  <cols>
    <col min="1" max="1" width="7.6640625" style="8" customWidth="1"/>
    <col min="2" max="2" width="12.6640625" style="8" customWidth="1"/>
    <col min="3" max="3" width="7.6640625" style="8" customWidth="1"/>
    <col min="4" max="4" width="12.6640625" style="8" customWidth="1"/>
    <col min="5" max="5" width="7.6640625" style="8" customWidth="1"/>
    <col min="6" max="6" width="20.88671875" style="8" customWidth="1"/>
    <col min="7" max="7" width="20.6640625" style="8" customWidth="1"/>
    <col min="8" max="8" width="12.6640625" style="8" customWidth="1"/>
    <col min="9" max="9" width="7.6640625" style="8" customWidth="1"/>
    <col min="10" max="10" width="12.6640625" style="8" customWidth="1"/>
    <col min="11" max="11" width="7.6640625" style="8" customWidth="1"/>
    <col min="12" max="12" width="12.5546875" style="8" customWidth="1"/>
    <col min="13" max="13" width="7.6640625" style="8" customWidth="1"/>
    <col min="14" max="14" width="12.6640625" style="8" hidden="1" customWidth="1"/>
    <col min="15" max="15" width="13.5546875" style="8" customWidth="1"/>
    <col min="16" max="16" width="17.88671875" style="8" customWidth="1"/>
    <col min="17" max="17" width="15.44140625" style="8" customWidth="1"/>
    <col min="18" max="19" width="21.6640625" style="8" customWidth="1"/>
    <col min="20" max="16384" width="8.88671875" style="8"/>
  </cols>
  <sheetData>
    <row r="1" spans="1:31" ht="28.95" customHeight="1" x14ac:dyDescent="0.4">
      <c r="A1" s="5"/>
      <c r="B1" s="57" t="s">
        <v>24</v>
      </c>
      <c r="C1" s="57"/>
      <c r="D1" s="57"/>
      <c r="E1" s="57"/>
      <c r="F1" s="57"/>
      <c r="G1" s="48"/>
      <c r="H1" s="48"/>
      <c r="I1" s="48"/>
      <c r="J1" s="5"/>
      <c r="K1" s="5"/>
      <c r="L1" s="5"/>
      <c r="M1" s="5"/>
      <c r="N1" s="5">
        <f ca="1">_xlfn.SHEET()+6</f>
        <v>14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A3" s="5"/>
      <c r="B3" s="10"/>
      <c r="C3" s="10"/>
      <c r="D3" s="10"/>
      <c r="E3" s="10"/>
      <c r="F3" s="5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A4" s="5"/>
      <c r="B4" s="93"/>
      <c r="C4" s="93"/>
      <c r="D4" s="93"/>
      <c r="E4" s="93"/>
      <c r="F4" s="5" t="s">
        <v>25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8.95" customHeight="1" thickBot="1" x14ac:dyDescent="0.35">
      <c r="A7" s="5"/>
      <c r="B7" s="299" t="s">
        <v>38</v>
      </c>
      <c r="C7" s="300"/>
      <c r="D7" s="300"/>
      <c r="E7" s="300"/>
      <c r="F7" s="300"/>
      <c r="G7" s="300"/>
      <c r="H7" s="301"/>
      <c r="I7" s="5"/>
      <c r="J7" s="5"/>
      <c r="K7" s="5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5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7.6" customHeight="1" thickBot="1" x14ac:dyDescent="0.35">
      <c r="A9" s="5"/>
      <c r="B9" s="305" t="s">
        <v>61</v>
      </c>
      <c r="C9" s="306"/>
      <c r="D9" s="306"/>
      <c r="E9" s="306"/>
      <c r="F9" s="307"/>
      <c r="G9" s="109" t="e">
        <f ca="1">IF(INDIRECT("'Übersicht Baustoffe'!K"&amp;$N$1)="","",INDIRECT("'Übersicht Baustoffe'!K"&amp;$N$1))</f>
        <v>#NUM!</v>
      </c>
      <c r="H9" s="110" t="e">
        <f ca="1">IF(INDIRECT("'Übersicht Baustoffe'!L"&amp;$N$1)="","",INDIRECT("'Übersicht Baustoffe'!L"&amp;$N$1))</f>
        <v>#NUM!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95" customHeight="1" thickBot="1" x14ac:dyDescent="0.35">
      <c r="A10" s="5"/>
      <c r="B10" s="305" t="s">
        <v>62</v>
      </c>
      <c r="C10" s="306"/>
      <c r="D10" s="306"/>
      <c r="E10" s="306"/>
      <c r="F10" s="307">
        <f ca="1">IF('Übersicht Baustoffe'!I10="","",'Übersicht Baustoffe'!I10)</f>
        <v>1</v>
      </c>
      <c r="G10" s="109" t="e">
        <f ca="1">IF(INDIRECT("'Übersicht Baustoffe'!I"&amp;$N$1)="","",INDIRECT("'Übersicht Baustoffe'!I"&amp;$N$1))</f>
        <v>#NUM!</v>
      </c>
      <c r="H10" s="110" t="e">
        <f ca="1">IF(INDIRECT("'Übersicht Baustoffe'!J"&amp;$N$1)="","",INDIRECT("'Übersicht Baustoffe'!J"&amp;$N$1))</f>
        <v>#NUM!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5.2" customHeight="1" thickBot="1" x14ac:dyDescent="0.35">
      <c r="A11" s="5"/>
      <c r="B11" s="305" t="s">
        <v>37</v>
      </c>
      <c r="C11" s="306"/>
      <c r="D11" s="306"/>
      <c r="E11" s="306"/>
      <c r="F11" s="307"/>
      <c r="G11" s="109" t="e">
        <f ca="1">IF(INDIRECT("'Übersicht Baustoffe'!M"&amp;$N$1)="","",INDIRECT("'Übersicht Baustoffe'!M"&amp;$N$1))</f>
        <v>#NUM!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5.2" customHeight="1" thickBot="1" x14ac:dyDescent="0.35">
      <c r="A12" s="5"/>
      <c r="B12" s="305" t="s">
        <v>64</v>
      </c>
      <c r="C12" s="306"/>
      <c r="D12" s="306"/>
      <c r="E12" s="306"/>
      <c r="F12" s="307"/>
      <c r="G12" s="109" t="e">
        <f ca="1">IF(INDIRECT("'Übersicht Baustoffe'!O"&amp;$N$1)="","",INDIRECT("'Übersicht Baustoffe'!O"&amp;$N$1))</f>
        <v>#NUM!</v>
      </c>
      <c r="H12" s="5"/>
      <c r="I12" s="5"/>
      <c r="J12" s="290" t="s">
        <v>112</v>
      </c>
      <c r="K12" s="29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thickBo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" thickBot="1" x14ac:dyDescent="0.35">
      <c r="A14" s="5"/>
      <c r="B14" s="250" t="s">
        <v>36</v>
      </c>
      <c r="C14" s="251"/>
      <c r="D14" s="308" t="e">
        <f ca="1">IF(INDIRECT("'Übersicht Baustoffe'!C"&amp;$N$1)="","",INDIRECT("'Übersicht Baustoffe'!C"&amp;$N$1))</f>
        <v>#NUM!</v>
      </c>
      <c r="E14" s="309"/>
      <c r="F14" s="33" t="s">
        <v>51</v>
      </c>
      <c r="G14" s="60" t="str">
        <f ca="1">IF(INDIRECT("'Übersicht Baustoffe'!R"&amp;$N$1)="","",INDIRECT("'Übersicht Baustoffe'!R"&amp;$N$1))</f>
        <v/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4" customHeight="1" x14ac:dyDescent="0.3">
      <c r="A15" s="5"/>
      <c r="B15" s="295" t="s">
        <v>67</v>
      </c>
      <c r="C15" s="296"/>
      <c r="D15" s="295" t="s">
        <v>80</v>
      </c>
      <c r="E15" s="296"/>
      <c r="F15" s="303" t="s">
        <v>50</v>
      </c>
      <c r="G15" s="303" t="s">
        <v>42</v>
      </c>
      <c r="H15" s="295" t="s">
        <v>65</v>
      </c>
      <c r="I15" s="296"/>
      <c r="J15" s="295" t="s">
        <v>66</v>
      </c>
      <c r="K15" s="296"/>
      <c r="L15" s="303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1" ht="60" customHeight="1" thickBot="1" x14ac:dyDescent="0.35">
      <c r="A16" s="5"/>
      <c r="B16" s="297"/>
      <c r="C16" s="298"/>
      <c r="D16" s="297"/>
      <c r="E16" s="298"/>
      <c r="F16" s="304"/>
      <c r="G16" s="304"/>
      <c r="H16" s="297"/>
      <c r="I16" s="298"/>
      <c r="J16" s="297"/>
      <c r="K16" s="298"/>
      <c r="L16" s="304"/>
      <c r="M16" s="58"/>
      <c r="N16" s="5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5"/>
      <c r="B17" s="200"/>
      <c r="C17" s="138" t="str">
        <f t="shared" ref="C17:C32" si="0">IF(B17="","",$G$12)</f>
        <v/>
      </c>
      <c r="D17" s="138" t="str">
        <f>IF(B17="","",B17*$G$10)</f>
        <v/>
      </c>
      <c r="E17" s="138" t="str">
        <f>IF(D17="","",C17&amp;"*"&amp;$H$10)</f>
        <v/>
      </c>
      <c r="F17" s="62"/>
      <c r="G17" s="63"/>
      <c r="H17" s="138" t="str">
        <f>IF(G17="","",$G$9*(G17/$G$11))</f>
        <v/>
      </c>
      <c r="I17" s="138" t="str">
        <f>IF(H17="","",$H$9)</f>
        <v/>
      </c>
      <c r="J17" s="138" t="str">
        <f>IF(H17="","",H17-$G$9)</f>
        <v/>
      </c>
      <c r="K17" s="138" t="str">
        <f>IF(I17="","",I17)</f>
        <v/>
      </c>
      <c r="L17" s="160" t="str">
        <f t="shared" ref="L17:L32" si="1">IF(J17="","",B17*$G$10*J17)</f>
        <v/>
      </c>
      <c r="M17" s="5"/>
      <c r="N17" s="5"/>
      <c r="O17" s="7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5"/>
      <c r="B18" s="201"/>
      <c r="C18" s="126" t="str">
        <f t="shared" si="0"/>
        <v/>
      </c>
      <c r="D18" s="126" t="str">
        <f t="shared" ref="D18:D32" si="2">IF(B18="","",B18*$G$10)</f>
        <v/>
      </c>
      <c r="E18" s="126" t="str">
        <f t="shared" ref="E18:E32" si="3">IF(D18="","",C18&amp;"*"&amp;$H$10)</f>
        <v/>
      </c>
      <c r="F18" s="42"/>
      <c r="G18" s="43"/>
      <c r="H18" s="126" t="str">
        <f t="shared" ref="H18:H32" si="4">IF(G18="","",$G$9*(G18/$G$11))</f>
        <v/>
      </c>
      <c r="I18" s="126" t="str">
        <f t="shared" ref="I18:I32" si="5">IF(H18="","",$H$9)</f>
        <v/>
      </c>
      <c r="J18" s="126" t="str">
        <f t="shared" ref="J18:J32" si="6">IF(H18="","",H18-$G$9)</f>
        <v/>
      </c>
      <c r="K18" s="126" t="str">
        <f t="shared" ref="K18:K32" si="7">IF(I18="","",I18)</f>
        <v/>
      </c>
      <c r="L18" s="127" t="str">
        <f t="shared" si="1"/>
        <v/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5"/>
      <c r="B19" s="201"/>
      <c r="C19" s="126" t="str">
        <f t="shared" si="0"/>
        <v/>
      </c>
      <c r="D19" s="126" t="str">
        <f t="shared" si="2"/>
        <v/>
      </c>
      <c r="E19" s="126" t="str">
        <f t="shared" si="3"/>
        <v/>
      </c>
      <c r="F19" s="42"/>
      <c r="G19" s="43"/>
      <c r="H19" s="126" t="str">
        <f t="shared" si="4"/>
        <v/>
      </c>
      <c r="I19" s="126" t="str">
        <f t="shared" si="5"/>
        <v/>
      </c>
      <c r="J19" s="126" t="str">
        <f t="shared" si="6"/>
        <v/>
      </c>
      <c r="K19" s="126" t="str">
        <f t="shared" si="7"/>
        <v/>
      </c>
      <c r="L19" s="127" t="str">
        <f t="shared" si="1"/>
        <v/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5"/>
      <c r="B20" s="201"/>
      <c r="C20" s="126" t="str">
        <f t="shared" si="0"/>
        <v/>
      </c>
      <c r="D20" s="126" t="str">
        <f t="shared" si="2"/>
        <v/>
      </c>
      <c r="E20" s="126" t="str">
        <f t="shared" si="3"/>
        <v/>
      </c>
      <c r="F20" s="42"/>
      <c r="G20" s="43"/>
      <c r="H20" s="126" t="str">
        <f t="shared" si="4"/>
        <v/>
      </c>
      <c r="I20" s="126" t="str">
        <f t="shared" si="5"/>
        <v/>
      </c>
      <c r="J20" s="126" t="str">
        <f t="shared" si="6"/>
        <v/>
      </c>
      <c r="K20" s="126" t="str">
        <f t="shared" si="7"/>
        <v/>
      </c>
      <c r="L20" s="127" t="str">
        <f t="shared" si="1"/>
        <v/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5"/>
      <c r="B21" s="201"/>
      <c r="C21" s="126" t="str">
        <f t="shared" si="0"/>
        <v/>
      </c>
      <c r="D21" s="126" t="str">
        <f t="shared" si="2"/>
        <v/>
      </c>
      <c r="E21" s="126" t="str">
        <f t="shared" si="3"/>
        <v/>
      </c>
      <c r="F21" s="42"/>
      <c r="G21" s="43"/>
      <c r="H21" s="126" t="str">
        <f t="shared" si="4"/>
        <v/>
      </c>
      <c r="I21" s="126" t="str">
        <f t="shared" si="5"/>
        <v/>
      </c>
      <c r="J21" s="126" t="str">
        <f t="shared" si="6"/>
        <v/>
      </c>
      <c r="K21" s="126" t="str">
        <f t="shared" si="7"/>
        <v/>
      </c>
      <c r="L21" s="127" t="str">
        <f t="shared" si="1"/>
        <v/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5"/>
      <c r="B22" s="201"/>
      <c r="C22" s="126" t="str">
        <f t="shared" si="0"/>
        <v/>
      </c>
      <c r="D22" s="126" t="str">
        <f t="shared" si="2"/>
        <v/>
      </c>
      <c r="E22" s="126" t="str">
        <f t="shared" si="3"/>
        <v/>
      </c>
      <c r="F22" s="42"/>
      <c r="G22" s="43"/>
      <c r="H22" s="126" t="str">
        <f t="shared" si="4"/>
        <v/>
      </c>
      <c r="I22" s="126" t="str">
        <f t="shared" si="5"/>
        <v/>
      </c>
      <c r="J22" s="126" t="str">
        <f t="shared" si="6"/>
        <v/>
      </c>
      <c r="K22" s="126" t="str">
        <f t="shared" si="7"/>
        <v/>
      </c>
      <c r="L22" s="127" t="str">
        <f t="shared" si="1"/>
        <v/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5"/>
      <c r="B23" s="201"/>
      <c r="C23" s="126" t="str">
        <f t="shared" si="0"/>
        <v/>
      </c>
      <c r="D23" s="126" t="str">
        <f t="shared" si="2"/>
        <v/>
      </c>
      <c r="E23" s="126" t="str">
        <f t="shared" si="3"/>
        <v/>
      </c>
      <c r="F23" s="42"/>
      <c r="G23" s="43"/>
      <c r="H23" s="126" t="str">
        <f t="shared" si="4"/>
        <v/>
      </c>
      <c r="I23" s="126" t="str">
        <f t="shared" si="5"/>
        <v/>
      </c>
      <c r="J23" s="126" t="str">
        <f t="shared" si="6"/>
        <v/>
      </c>
      <c r="K23" s="126" t="str">
        <f t="shared" si="7"/>
        <v/>
      </c>
      <c r="L23" s="127" t="str">
        <f t="shared" si="1"/>
        <v/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5"/>
      <c r="B24" s="201"/>
      <c r="C24" s="126" t="str">
        <f t="shared" si="0"/>
        <v/>
      </c>
      <c r="D24" s="126" t="str">
        <f t="shared" si="2"/>
        <v/>
      </c>
      <c r="E24" s="126" t="str">
        <f t="shared" si="3"/>
        <v/>
      </c>
      <c r="F24" s="42"/>
      <c r="G24" s="43"/>
      <c r="H24" s="126" t="str">
        <f t="shared" si="4"/>
        <v/>
      </c>
      <c r="I24" s="126" t="str">
        <f t="shared" si="5"/>
        <v/>
      </c>
      <c r="J24" s="126" t="str">
        <f t="shared" si="6"/>
        <v/>
      </c>
      <c r="K24" s="126" t="str">
        <f t="shared" si="7"/>
        <v/>
      </c>
      <c r="L24" s="127" t="str">
        <f t="shared" si="1"/>
        <v/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5"/>
      <c r="B25" s="201"/>
      <c r="C25" s="126" t="str">
        <f t="shared" si="0"/>
        <v/>
      </c>
      <c r="D25" s="126" t="str">
        <f t="shared" si="2"/>
        <v/>
      </c>
      <c r="E25" s="126" t="str">
        <f t="shared" si="3"/>
        <v/>
      </c>
      <c r="F25" s="42"/>
      <c r="G25" s="43"/>
      <c r="H25" s="126" t="str">
        <f t="shared" si="4"/>
        <v/>
      </c>
      <c r="I25" s="126" t="str">
        <f t="shared" si="5"/>
        <v/>
      </c>
      <c r="J25" s="126" t="str">
        <f t="shared" si="6"/>
        <v/>
      </c>
      <c r="K25" s="126" t="str">
        <f t="shared" si="7"/>
        <v/>
      </c>
      <c r="L25" s="127" t="str">
        <f t="shared" si="1"/>
        <v/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5"/>
      <c r="B26" s="201"/>
      <c r="C26" s="126" t="str">
        <f t="shared" si="0"/>
        <v/>
      </c>
      <c r="D26" s="126" t="str">
        <f t="shared" si="2"/>
        <v/>
      </c>
      <c r="E26" s="126" t="str">
        <f t="shared" si="3"/>
        <v/>
      </c>
      <c r="F26" s="42"/>
      <c r="G26" s="43"/>
      <c r="H26" s="126" t="str">
        <f t="shared" si="4"/>
        <v/>
      </c>
      <c r="I26" s="126" t="str">
        <f t="shared" si="5"/>
        <v/>
      </c>
      <c r="J26" s="126" t="str">
        <f t="shared" si="6"/>
        <v/>
      </c>
      <c r="K26" s="126" t="str">
        <f t="shared" si="7"/>
        <v/>
      </c>
      <c r="L26" s="127" t="str">
        <f t="shared" si="1"/>
        <v/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5"/>
      <c r="B27" s="201"/>
      <c r="C27" s="126" t="str">
        <f t="shared" si="0"/>
        <v/>
      </c>
      <c r="D27" s="126" t="str">
        <f t="shared" si="2"/>
        <v/>
      </c>
      <c r="E27" s="126" t="str">
        <f t="shared" si="3"/>
        <v/>
      </c>
      <c r="F27" s="42"/>
      <c r="G27" s="43"/>
      <c r="H27" s="126" t="str">
        <f t="shared" si="4"/>
        <v/>
      </c>
      <c r="I27" s="126" t="str">
        <f t="shared" si="5"/>
        <v/>
      </c>
      <c r="J27" s="126" t="str">
        <f t="shared" si="6"/>
        <v/>
      </c>
      <c r="K27" s="126" t="str">
        <f t="shared" si="7"/>
        <v/>
      </c>
      <c r="L27" s="127" t="str">
        <f t="shared" si="1"/>
        <v/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5"/>
      <c r="B28" s="201"/>
      <c r="C28" s="126" t="str">
        <f t="shared" si="0"/>
        <v/>
      </c>
      <c r="D28" s="126" t="str">
        <f t="shared" si="2"/>
        <v/>
      </c>
      <c r="E28" s="126" t="str">
        <f t="shared" si="3"/>
        <v/>
      </c>
      <c r="F28" s="42"/>
      <c r="G28" s="43"/>
      <c r="H28" s="126" t="str">
        <f t="shared" si="4"/>
        <v/>
      </c>
      <c r="I28" s="126" t="str">
        <f t="shared" si="5"/>
        <v/>
      </c>
      <c r="J28" s="126" t="str">
        <f t="shared" si="6"/>
        <v/>
      </c>
      <c r="K28" s="126" t="str">
        <f t="shared" si="7"/>
        <v/>
      </c>
      <c r="L28" s="127" t="str">
        <f t="shared" si="1"/>
        <v/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5"/>
      <c r="B29" s="201"/>
      <c r="C29" s="126" t="str">
        <f t="shared" si="0"/>
        <v/>
      </c>
      <c r="D29" s="126" t="str">
        <f t="shared" si="2"/>
        <v/>
      </c>
      <c r="E29" s="126" t="str">
        <f t="shared" si="3"/>
        <v/>
      </c>
      <c r="F29" s="42"/>
      <c r="G29" s="43"/>
      <c r="H29" s="126" t="str">
        <f t="shared" si="4"/>
        <v/>
      </c>
      <c r="I29" s="126" t="str">
        <f t="shared" si="5"/>
        <v/>
      </c>
      <c r="J29" s="126" t="str">
        <f t="shared" si="6"/>
        <v/>
      </c>
      <c r="K29" s="126" t="str">
        <f t="shared" si="7"/>
        <v/>
      </c>
      <c r="L29" s="127" t="str">
        <f t="shared" si="1"/>
        <v/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5"/>
      <c r="B30" s="201"/>
      <c r="C30" s="126" t="str">
        <f t="shared" si="0"/>
        <v/>
      </c>
      <c r="D30" s="126" t="str">
        <f t="shared" si="2"/>
        <v/>
      </c>
      <c r="E30" s="126" t="str">
        <f t="shared" si="3"/>
        <v/>
      </c>
      <c r="F30" s="42"/>
      <c r="G30" s="43"/>
      <c r="H30" s="126" t="str">
        <f t="shared" si="4"/>
        <v/>
      </c>
      <c r="I30" s="126" t="str">
        <f t="shared" si="5"/>
        <v/>
      </c>
      <c r="J30" s="126" t="str">
        <f t="shared" si="6"/>
        <v/>
      </c>
      <c r="K30" s="126" t="str">
        <f t="shared" si="7"/>
        <v/>
      </c>
      <c r="L30" s="127" t="str">
        <f t="shared" si="1"/>
        <v/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5"/>
      <c r="B31" s="201"/>
      <c r="C31" s="126" t="str">
        <f t="shared" si="0"/>
        <v/>
      </c>
      <c r="D31" s="126" t="str">
        <f t="shared" si="2"/>
        <v/>
      </c>
      <c r="E31" s="126" t="str">
        <f t="shared" si="3"/>
        <v/>
      </c>
      <c r="F31" s="42"/>
      <c r="G31" s="43"/>
      <c r="H31" s="126" t="str">
        <f t="shared" si="4"/>
        <v/>
      </c>
      <c r="I31" s="126" t="str">
        <f t="shared" si="5"/>
        <v/>
      </c>
      <c r="J31" s="126" t="str">
        <f t="shared" si="6"/>
        <v/>
      </c>
      <c r="K31" s="126" t="str">
        <f t="shared" si="7"/>
        <v/>
      </c>
      <c r="L31" s="127" t="str">
        <f t="shared" si="1"/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35">
      <c r="A32" s="5"/>
      <c r="B32" s="202"/>
      <c r="C32" s="128" t="str">
        <f t="shared" si="0"/>
        <v/>
      </c>
      <c r="D32" s="128" t="str">
        <f t="shared" si="2"/>
        <v/>
      </c>
      <c r="E32" s="128" t="str">
        <f t="shared" si="3"/>
        <v/>
      </c>
      <c r="F32" s="44"/>
      <c r="G32" s="45"/>
      <c r="H32" s="128" t="str">
        <f t="shared" si="4"/>
        <v/>
      </c>
      <c r="I32" s="128" t="str">
        <f t="shared" si="5"/>
        <v/>
      </c>
      <c r="J32" s="128" t="str">
        <f t="shared" si="6"/>
        <v/>
      </c>
      <c r="K32" s="128" t="str">
        <f t="shared" si="7"/>
        <v/>
      </c>
      <c r="L32" s="129" t="str">
        <f t="shared" si="1"/>
        <v/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31" ht="15" thickBot="1" x14ac:dyDescent="0.35">
      <c r="A33" s="5"/>
      <c r="B33" s="61" t="str">
        <f>IF(B17="","",SUM(B17:B32))</f>
        <v/>
      </c>
      <c r="C33" s="61" t="str">
        <f>IF(C17="","",C17)</f>
        <v/>
      </c>
      <c r="D33" s="5"/>
      <c r="E33" s="5"/>
      <c r="F33" s="5"/>
      <c r="G33" s="5"/>
      <c r="H33" s="292" t="s">
        <v>4</v>
      </c>
      <c r="I33" s="293"/>
      <c r="J33" s="293"/>
      <c r="K33" s="294"/>
      <c r="L33" s="130" t="str">
        <f>IF(L17="","",SUM(L17:L32))</f>
        <v/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3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1"/>
      <c r="R34" s="5"/>
      <c r="S34" s="3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9.4" customHeight="1" x14ac:dyDescent="0.3">
      <c r="A36" s="5"/>
      <c r="B36" s="302" t="s">
        <v>9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5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3">
      <c r="A37" s="5"/>
      <c r="B37" s="59" t="str">
        <f>HYPERLINK("#", "https://www.destatis.de/DE/Themen/Wirtschaft/Preise/Erzeugerpreisindex-gewerbliche-Produkte/_inhalt.html#sprg238922")</f>
        <v>https://www.destatis.de/DE/Themen/Wirtschaft/Preise/Erzeugerpreisindex-gewerbliche-Produkte/_inhalt.html#sprg238922</v>
      </c>
      <c r="C37" s="59"/>
      <c r="D37" s="59"/>
      <c r="E37" s="59"/>
      <c r="F37" s="5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" thickBot="1" x14ac:dyDescent="0.35">
      <c r="A42" s="5"/>
      <c r="B42" s="35" t="s">
        <v>13</v>
      </c>
      <c r="C42" s="36"/>
      <c r="D42" s="36"/>
      <c r="E42" s="36"/>
      <c r="F42" s="36"/>
      <c r="G42" s="36"/>
      <c r="H42" s="37">
        <f>PrüfungAufnahme225!$G$256</f>
        <v>44740</v>
      </c>
      <c r="I42" s="5"/>
      <c r="J42" s="5"/>
      <c r="K42" s="5"/>
      <c r="L42" s="5"/>
      <c r="M42" s="5"/>
      <c r="N42" s="5"/>
      <c r="O42" s="5"/>
      <c r="P42" s="5"/>
      <c r="Q42" s="5"/>
      <c r="R42" s="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</sheetData>
  <sheetProtection algorithmName="SHA-512" hashValue="B2wd2+v94FwblGkXJ16EcX7Q61tpNG74940R3QBVNe0GAuqqJBKKj36AZ06RnPoIKD3uaxVgxCNgwVsFQd8YFw==" saltValue="E2Rni1QxTj5/uLSJd7eGPg==" spinCount="100000" sheet="1" objects="1" scenarios="1"/>
  <mergeCells count="17">
    <mergeCell ref="J12:K12"/>
    <mergeCell ref="B7:H7"/>
    <mergeCell ref="B9:F9"/>
    <mergeCell ref="B10:F10"/>
    <mergeCell ref="B11:F11"/>
    <mergeCell ref="B12:F12"/>
    <mergeCell ref="B14:C14"/>
    <mergeCell ref="D14:E14"/>
    <mergeCell ref="B15:C16"/>
    <mergeCell ref="D15:E16"/>
    <mergeCell ref="F15:F16"/>
    <mergeCell ref="H15:I16"/>
    <mergeCell ref="J15:K16"/>
    <mergeCell ref="L15:L16"/>
    <mergeCell ref="H33:K33"/>
    <mergeCell ref="B36:L36"/>
    <mergeCell ref="G15:G16"/>
  </mergeCells>
  <conditionalFormatting sqref="G9:G10">
    <cfRule type="containsErrors" dxfId="12" priority="13">
      <formula>ISERROR(G9)</formula>
    </cfRule>
  </conditionalFormatting>
  <conditionalFormatting sqref="H9">
    <cfRule type="containsErrors" dxfId="11" priority="12">
      <formula>ISERROR(H9)</formula>
    </cfRule>
  </conditionalFormatting>
  <conditionalFormatting sqref="H10">
    <cfRule type="containsErrors" dxfId="10" priority="10">
      <formula>ISERROR(H10)</formula>
    </cfRule>
  </conditionalFormatting>
  <conditionalFormatting sqref="G11">
    <cfRule type="containsErrors" dxfId="9" priority="11">
      <formula>ISERROR(G11)</formula>
    </cfRule>
  </conditionalFormatting>
  <conditionalFormatting sqref="G12">
    <cfRule type="containsErrors" dxfId="8" priority="9">
      <formula>ISERROR(G12)</formula>
    </cfRule>
  </conditionalFormatting>
  <conditionalFormatting sqref="D14">
    <cfRule type="containsErrors" dxfId="7" priority="8">
      <formula>ISERROR(D14)</formula>
    </cfRule>
  </conditionalFormatting>
  <conditionalFormatting sqref="D14">
    <cfRule type="containsErrors" dxfId="6" priority="7">
      <formula>ISERROR(D14)</formula>
    </cfRule>
  </conditionalFormatting>
  <conditionalFormatting sqref="G14">
    <cfRule type="containsErrors" dxfId="5" priority="6">
      <formula>ISERROR(G14)</formula>
    </cfRule>
  </conditionalFormatting>
  <conditionalFormatting sqref="G14">
    <cfRule type="containsErrors" dxfId="4" priority="5">
      <formula>ISERROR(G14)</formula>
    </cfRule>
  </conditionalFormatting>
  <conditionalFormatting sqref="C17:E32">
    <cfRule type="containsErrors" dxfId="3" priority="3">
      <formula>ISERROR(C17)</formula>
    </cfRule>
  </conditionalFormatting>
  <conditionalFormatting sqref="C17:E32">
    <cfRule type="containsErrors" dxfId="2" priority="4">
      <formula>ISERROR(C17)</formula>
    </cfRule>
  </conditionalFormatting>
  <conditionalFormatting sqref="H17:L32">
    <cfRule type="containsErrors" dxfId="1" priority="1">
      <formula>ISERROR(H17)</formula>
    </cfRule>
  </conditionalFormatting>
  <conditionalFormatting sqref="H17:L32">
    <cfRule type="containsErrors" dxfId="0" priority="2">
      <formula>ISERROR(H17)</formula>
    </cfRule>
  </conditionalFormatting>
  <hyperlinks>
    <hyperlink ref="B37" location="sprg238922" display="sprg238922" xr:uid="{00000000-0004-0000-0700-000000000000}"/>
    <hyperlink ref="J12:K12" location="'Übersicht Baustoffe'!A1" display="'Übersicht Baustoffe" xr:uid="{00000000-0004-0000-0700-000001000000}"/>
  </hyperlinks>
  <pageMargins left="0.7" right="0.7" top="0.75" bottom="0.75" header="0.3" footer="0.3"/>
  <pageSetup paperSize="256" scale="35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PrüfungAufnahme225</vt:lpstr>
      <vt:lpstr>Übersicht Baustoffe</vt:lpstr>
      <vt:lpstr>Anhang FB 225</vt:lpstr>
      <vt:lpstr>Berechnung 1</vt:lpstr>
      <vt:lpstr>Berechnung 2</vt:lpstr>
      <vt:lpstr>Berechnung 3</vt:lpstr>
      <vt:lpstr>Berechnung 4</vt:lpstr>
      <vt:lpstr>Berechnung 5</vt:lpstr>
      <vt:lpstr>'Anhang FB 225'!Druckbereich</vt:lpstr>
      <vt:lpstr>'Berechnung 1'!Druckbereich</vt:lpstr>
      <vt:lpstr>'Berechnung 2'!Druckbereich</vt:lpstr>
      <vt:lpstr>'Berechnung 3'!Druckbereich</vt:lpstr>
      <vt:lpstr>'Berechnung 4'!Druckbereich</vt:lpstr>
      <vt:lpstr>'Berechnung 5'!Druckbereich</vt:lpstr>
      <vt:lpstr>PrüfungAufnahme225!Druckbereich</vt:lpstr>
      <vt:lpstr>'Übersicht Baustoffe'!Druckbereich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Storath Jan (StBA Bamberg)</dc:creator>
  <cp:lastModifiedBy>Kathrin Buckesfeld</cp:lastModifiedBy>
  <dcterms:created xsi:type="dcterms:W3CDTF">2015-06-05T18:19:34Z</dcterms:created>
  <dcterms:modified xsi:type="dcterms:W3CDTF">2022-07-11T13:28:54Z</dcterms:modified>
</cp:coreProperties>
</file>